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Prof Link Model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<sst xmlns="http://schemas.openxmlformats.org/spreadsheetml/2006/main" count="75" uniqueCount="69">
  <si>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$ Product Sales</t>
  </si>
  <si>
    <t>$ Cost of Goods</t>
  </si>
  <si>
    <t>$ Gross Margin</t>
  </si>
  <si>
    <t>$ Service Income</t>
  </si>
  <si>
    <t>$ Gross Profit</t>
  </si>
  <si>
    <t>-</t>
  </si>
  <si>
    <t>Operating Expenses:</t>
  </si>
  <si>
    <t>Management Team</t>
  </si>
  <si>
    <t>Full time Lab</t>
  </si>
  <si>
    <t>Part time Lab</t>
  </si>
  <si>
    <t>Over time Lab</t>
  </si>
  <si>
    <t>Tax, Ins &amp; Lic</t>
  </si>
  <si>
    <t>Depreciation</t>
  </si>
  <si>
    <t>Rent and Lease</t>
  </si>
  <si>
    <t>Adv and Promo</t>
  </si>
  <si>
    <t>Dist Eq Exp</t>
  </si>
  <si>
    <t>$ Other Income</t>
  </si>
  <si>
    <t>Maint &amp; Rep</t>
  </si>
  <si>
    <t>Utilities</t>
  </si>
  <si>
    <t xml:space="preserve">Training </t>
  </si>
  <si>
    <t>Profit Margin %</t>
  </si>
  <si>
    <t>Purchased Svcs</t>
  </si>
  <si>
    <t>$ Interest Expense</t>
  </si>
  <si>
    <t>/</t>
  </si>
  <si>
    <t>Bad Debt Loss</t>
  </si>
  <si>
    <t>Misc. Exp</t>
  </si>
  <si>
    <t>Operate Int.</t>
  </si>
  <si>
    <t>ROTA %</t>
  </si>
  <si>
    <t>$ Income Tax</t>
  </si>
  <si>
    <t>X</t>
  </si>
  <si>
    <t>Cash</t>
  </si>
  <si>
    <t>Asset Turns</t>
  </si>
  <si>
    <t>Accounts Receivable</t>
  </si>
  <si>
    <t>ROE %</t>
  </si>
  <si>
    <t>Inventory</t>
  </si>
  <si>
    <t>Investments</t>
  </si>
  <si>
    <t>Land</t>
  </si>
  <si>
    <t>Plant</t>
  </si>
  <si>
    <t>Equipment</t>
  </si>
  <si>
    <t>Facilities</t>
  </si>
  <si>
    <t>$ Owners Equity</t>
  </si>
  <si>
    <t>Payables</t>
  </si>
  <si>
    <t>Mortgage Payable</t>
  </si>
  <si>
    <t>Emergency Debt</t>
  </si>
  <si>
    <t>Period 1</t>
  </si>
  <si>
    <t>Period 2</t>
  </si>
  <si>
    <t>Period 3</t>
  </si>
  <si>
    <t>Period 4</t>
  </si>
  <si>
    <t>Period 5</t>
  </si>
  <si>
    <t>Period 6</t>
  </si>
  <si>
    <t>Period 7</t>
  </si>
  <si>
    <t>Long Term Liabilities</t>
  </si>
  <si>
    <t>$ Total Revenue</t>
  </si>
  <si>
    <t>$ Net Income</t>
  </si>
  <si>
    <t>$ Total Assets</t>
  </si>
  <si>
    <t>$ Total Liabilities</t>
  </si>
  <si>
    <t>Total Assets</t>
  </si>
  <si>
    <t>Total Liabilities</t>
  </si>
  <si>
    <t>Fin. Leverage</t>
  </si>
  <si>
    <t xml:space="preserve">  [12 MONTH PROFIT &amp; LOSS TOTALS AND ENDING BALANCE SHEET AMOUNTS]</t>
  </si>
  <si>
    <t>Multi-Year [9 year]  PROFITABILITY  LINKAGE  MODEL</t>
  </si>
  <si>
    <t>LAST SPRING</t>
  </si>
  <si>
    <t>LAST FALL</t>
  </si>
  <si>
    <t>PROFITABILITY  LINKAGE  MODEL</t>
  </si>
  <si>
    <t xml:space="preserve">Multi-Year [9 year]  </t>
  </si>
  <si>
    <t>ProStar+</t>
  </si>
  <si>
    <t>$ Dividends</t>
  </si>
  <si>
    <t>Post Div</t>
  </si>
  <si>
    <t>ROE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</si>
</sst>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_(* #,##0.000_);_(* \(#,##0.00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_(* #,##0.000_);_(* \(#,##0.000\);_(* &quot;-&quot;???_);_(@_)"/>
  </numFmts>
  <fonts count="10">
    <font>
      <sz val="10"/>
      <name val="Times New Roman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Helv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 vertical="top"/>
    </xf>
    <xf numFmtId="0" fontId="0" fillId="0" borderId="0" xfId="0" applyFont="1" applyBorder="1" applyAlignment="1">
      <alignment horizontal="left" vertical="top"/>
    </xf>
    <xf numFmtId="6" fontId="0" fillId="0" borderId="0" xfId="0" applyNumberFormat="1" applyFont="1" applyBorder="1" applyAlignment="1">
      <alignment horizontal="right" vertical="top"/>
    </xf>
    <xf numFmtId="10" fontId="0" fillId="0" borderId="0" xfId="0" applyNumberFormat="1" applyFont="1" applyBorder="1" applyAlignment="1">
      <alignment horizontal="right" vertical="top"/>
    </xf>
    <xf numFmtId="6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 quotePrefix="1">
      <alignment horizontal="center"/>
    </xf>
    <xf numFmtId="6" fontId="3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6" fontId="4" fillId="0" borderId="1" xfId="0" applyNumberFormat="1" applyFont="1" applyBorder="1" applyAlignment="1">
      <alignment horizontal="right" vertical="top"/>
    </xf>
    <xf numFmtId="0" fontId="0" fillId="0" borderId="0" xfId="0" applyBorder="1" applyAlignment="1" quotePrefix="1">
      <alignment horizontal="center" vertical="top"/>
    </xf>
    <xf numFmtId="0" fontId="5" fillId="0" borderId="0" xfId="0" applyFont="1" applyBorder="1" applyAlignment="1">
      <alignment horizontal="right" vertical="top"/>
    </xf>
    <xf numFmtId="6" fontId="3" fillId="0" borderId="2" xfId="0" applyNumberFormat="1" applyFont="1" applyBorder="1" applyAlignment="1">
      <alignment horizontal="right" vertical="top"/>
    </xf>
    <xf numFmtId="6" fontId="3" fillId="0" borderId="3" xfId="0" applyNumberFormat="1" applyFont="1" applyBorder="1" applyAlignment="1">
      <alignment horizontal="right" vertical="top"/>
    </xf>
    <xf numFmtId="6" fontId="0" fillId="0" borderId="4" xfId="0" applyNumberFormat="1" applyFont="1" applyBorder="1" applyAlignment="1">
      <alignment horizontal="right" vertical="top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10" fontId="0" fillId="0" borderId="4" xfId="19" applyNumberFormat="1" applyBorder="1" applyAlignment="1" quotePrefix="1">
      <alignment horizontal="center"/>
    </xf>
    <xf numFmtId="10" fontId="0" fillId="0" borderId="0" xfId="19" applyNumberFormat="1" applyBorder="1" applyAlignment="1" quotePrefix="1">
      <alignment horizontal="center"/>
    </xf>
    <xf numFmtId="6" fontId="3" fillId="0" borderId="4" xfId="0" applyNumberFormat="1" applyFont="1" applyBorder="1" applyAlignment="1">
      <alignment horizontal="right" vertical="top"/>
    </xf>
    <xf numFmtId="6" fontId="0" fillId="0" borderId="4" xfId="0" applyNumberFormat="1" applyBorder="1" applyAlignment="1">
      <alignment/>
    </xf>
    <xf numFmtId="6" fontId="0" fillId="0" borderId="4" xfId="0" applyNumberFormat="1" applyBorder="1" applyAlignment="1">
      <alignment horizontal="right" vertical="top"/>
    </xf>
    <xf numFmtId="0" fontId="0" fillId="0" borderId="8" xfId="0" applyFont="1" applyBorder="1" applyAlignment="1">
      <alignment horizontal="right" vertical="top"/>
    </xf>
    <xf numFmtId="6" fontId="0" fillId="0" borderId="4" xfId="19" applyNumberFormat="1" applyBorder="1" applyAlignment="1" quotePrefix="1">
      <alignment horizontal="center"/>
    </xf>
    <xf numFmtId="0" fontId="6" fillId="0" borderId="6" xfId="0" applyFont="1" applyBorder="1" applyAlignment="1" quotePrefix="1">
      <alignment horizontal="center"/>
    </xf>
    <xf numFmtId="166" fontId="0" fillId="0" borderId="4" xfId="15" applyNumberForma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6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164" fontId="0" fillId="0" borderId="4" xfId="0" applyNumberFormat="1" applyFont="1" applyBorder="1" applyAlignment="1">
      <alignment horizontal="right" vertical="top"/>
    </xf>
    <xf numFmtId="6" fontId="4" fillId="0" borderId="9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6" xfId="0" applyFont="1" applyBorder="1" applyAlignment="1" quotePrefix="1">
      <alignment horizontal="center" vertical="top"/>
    </xf>
    <xf numFmtId="166" fontId="0" fillId="0" borderId="0" xfId="15" applyNumberFormat="1" applyBorder="1" applyAlignment="1" quotePrefix="1">
      <alignment horizontal="center"/>
    </xf>
    <xf numFmtId="0" fontId="0" fillId="0" borderId="9" xfId="0" applyBorder="1" applyAlignment="1">
      <alignment horizontal="right" vertical="top"/>
    </xf>
    <xf numFmtId="166" fontId="0" fillId="0" borderId="6" xfId="15" applyNumberFormat="1" applyBorder="1" applyAlignment="1" quotePrefix="1">
      <alignment horizontal="center"/>
    </xf>
    <xf numFmtId="166" fontId="0" fillId="0" borderId="10" xfId="15" applyNumberFormat="1" applyBorder="1" applyAlignment="1" quotePrefix="1">
      <alignment horizontal="center"/>
    </xf>
    <xf numFmtId="10" fontId="0" fillId="0" borderId="4" xfId="19" applyNumberFormat="1" applyBorder="1" applyAlignment="1">
      <alignment/>
    </xf>
    <xf numFmtId="10" fontId="0" fillId="0" borderId="4" xfId="19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6" xfId="0" applyBorder="1" applyAlignment="1">
      <alignment/>
    </xf>
    <xf numFmtId="6" fontId="4" fillId="0" borderId="12" xfId="0" applyNumberFormat="1" applyFont="1" applyBorder="1" applyAlignment="1" applyProtection="1">
      <alignment horizontal="right" vertical="top"/>
      <protection locked="0"/>
    </xf>
    <xf numFmtId="6" fontId="4" fillId="0" borderId="2" xfId="0" applyNumberFormat="1" applyFont="1" applyBorder="1" applyAlignment="1" applyProtection="1">
      <alignment horizontal="right" vertical="top"/>
      <protection locked="0"/>
    </xf>
    <xf numFmtId="6" fontId="4" fillId="0" borderId="3" xfId="0" applyNumberFormat="1" applyFont="1" applyBorder="1" applyAlignment="1" applyProtection="1">
      <alignment horizontal="right" vertical="top"/>
      <protection locked="0"/>
    </xf>
    <xf numFmtId="6" fontId="4" fillId="0" borderId="13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6" fontId="1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6" fontId="4" fillId="0" borderId="0" xfId="0" applyNumberFormat="1" applyFont="1" applyBorder="1" applyAlignment="1" applyProtection="1">
      <alignment horizontal="right" vertical="top"/>
      <protection locked="0"/>
    </xf>
    <xf numFmtId="6" fontId="4" fillId="0" borderId="13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center" vertical="top"/>
    </xf>
    <xf numFmtId="10" fontId="0" fillId="0" borderId="4" xfId="19" applyNumberFormat="1" applyBorder="1" applyAlignment="1" quotePrefix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tabSelected="1" zoomScale="50" zoomScaleNormal="50" workbookViewId="0" topLeftCell="A1">
      <selection activeCell="F3" sqref="F3"/>
    </sheetView>
  </sheetViews>
  <sheetFormatPr defaultColWidth="9.33203125" defaultRowHeight="12.75"/>
  <cols>
    <col min="1" max="1" width="34.33203125" style="0" customWidth="1"/>
    <col min="2" max="2" width="21.66015625" style="0" customWidth="1"/>
    <col min="3" max="3" width="19.5" style="0" customWidth="1"/>
    <col min="4" max="10" width="13.83203125" style="0" customWidth="1"/>
    <col min="15" max="15" width="17.66015625" style="0" customWidth="1"/>
    <col min="16" max="16" width="8.33203125" style="0" customWidth="1"/>
    <col min="17" max="17" width="7.33203125" style="0" customWidth="1"/>
    <col min="18" max="18" width="17.33203125" style="0" customWidth="1"/>
    <col min="19" max="19" width="8.33203125" style="0" customWidth="1"/>
    <col min="20" max="20" width="7.66015625" style="0" customWidth="1"/>
    <col min="21" max="21" width="12.66015625" style="0" customWidth="1"/>
    <col min="22" max="22" width="8.33203125" style="0" customWidth="1"/>
    <col min="23" max="23" width="6" style="0" customWidth="1"/>
    <col min="24" max="24" width="12.33203125" style="0" customWidth="1"/>
    <col min="26" max="26" width="16.33203125" style="0" customWidth="1"/>
    <col min="28" max="28" width="11.66015625" style="0" customWidth="1"/>
  </cols>
  <sheetData>
    <row r="1" spans="2:31" ht="18.75">
      <c r="B1" s="71" t="s">
        <v>60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>
      <c r="A2" s="2"/>
      <c r="B2" s="72" t="s">
        <v>59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>
      <c r="A3" s="75" t="s">
        <v>65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6.5" thickBot="1">
      <c r="A4" s="3"/>
      <c r="B4" s="22" t="s">
        <v>61</v>
      </c>
      <c r="C4" s="22" t="s">
        <v>62</v>
      </c>
      <c r="D4" s="22" t="s">
        <v>44</v>
      </c>
      <c r="E4" s="21" t="s">
        <v>45</v>
      </c>
      <c r="F4" s="22" t="s">
        <v>46</v>
      </c>
      <c r="G4" s="23" t="s">
        <v>47</v>
      </c>
      <c r="H4" s="23" t="s">
        <v>48</v>
      </c>
      <c r="I4" s="24" t="s">
        <v>49</v>
      </c>
      <c r="J4" s="24" t="s">
        <v>50</v>
      </c>
      <c r="K4" s="3"/>
      <c r="L4" s="3"/>
      <c r="M4" s="3"/>
      <c r="N4" s="3"/>
      <c r="O4" s="3"/>
      <c r="P4" s="3"/>
      <c r="Q4" s="12"/>
      <c r="R4" s="17"/>
      <c r="S4" s="12"/>
      <c r="T4" s="12"/>
      <c r="U4" s="12"/>
      <c r="V4" s="12"/>
      <c r="W4" s="28"/>
      <c r="X4" s="10"/>
      <c r="Y4" s="17"/>
      <c r="Z4" s="16"/>
      <c r="AA4" s="15"/>
      <c r="AB4" s="9"/>
      <c r="AC4" s="14"/>
      <c r="AD4" s="1"/>
      <c r="AE4" s="1"/>
    </row>
    <row r="5" spans="1:31" ht="16.5" thickTop="1">
      <c r="A5" s="20" t="s">
        <v>0</v>
      </c>
      <c r="B5" s="67">
        <v>3879865</v>
      </c>
      <c r="C5" s="67">
        <v>3879865</v>
      </c>
      <c r="D5" s="67">
        <v>3879865</v>
      </c>
      <c r="E5" s="67">
        <v>3879865</v>
      </c>
      <c r="F5" s="67">
        <v>3879865</v>
      </c>
      <c r="G5" s="67">
        <v>3879865</v>
      </c>
      <c r="H5" s="67">
        <v>3879865</v>
      </c>
      <c r="I5" s="67">
        <v>3879865</v>
      </c>
      <c r="J5" s="67">
        <v>3879865</v>
      </c>
      <c r="K5" s="4"/>
      <c r="L5" s="4"/>
      <c r="M5" s="4"/>
      <c r="N5" s="4"/>
      <c r="P5" s="3"/>
      <c r="Q5" s="12"/>
      <c r="R5" s="17"/>
      <c r="S5" s="12"/>
      <c r="T5" s="12"/>
      <c r="U5" s="12"/>
      <c r="V5" s="12"/>
      <c r="W5" s="12"/>
      <c r="X5" s="12"/>
      <c r="Y5" s="12"/>
      <c r="Z5" s="12"/>
      <c r="AA5" s="17"/>
      <c r="AB5" s="10"/>
      <c r="AC5" s="14"/>
      <c r="AD5" s="1"/>
      <c r="AE5" s="1"/>
    </row>
    <row r="6" spans="1:31" ht="15.75">
      <c r="A6" s="20" t="s">
        <v>1</v>
      </c>
      <c r="B6" s="68">
        <v>2898573</v>
      </c>
      <c r="C6" s="68">
        <v>2898573</v>
      </c>
      <c r="D6" s="68">
        <v>2898573</v>
      </c>
      <c r="E6" s="68">
        <v>2898573</v>
      </c>
      <c r="F6" s="68">
        <v>2898573</v>
      </c>
      <c r="G6" s="68">
        <v>2898573</v>
      </c>
      <c r="H6" s="68">
        <v>2898573</v>
      </c>
      <c r="I6" s="68">
        <v>2898573</v>
      </c>
      <c r="J6" s="68">
        <v>2898573</v>
      </c>
      <c r="K6" s="4"/>
      <c r="L6" s="4"/>
      <c r="M6" s="4"/>
      <c r="N6" s="4"/>
      <c r="Z6" s="12"/>
      <c r="AA6" s="17"/>
      <c r="AB6" s="10"/>
      <c r="AC6" s="14"/>
      <c r="AD6" s="1"/>
      <c r="AE6" s="1"/>
    </row>
    <row r="7" spans="1:31" ht="18.75">
      <c r="A7" s="73" t="s">
        <v>3</v>
      </c>
      <c r="B7" s="68">
        <v>491349</v>
      </c>
      <c r="C7" s="68">
        <v>491349</v>
      </c>
      <c r="D7" s="68">
        <v>491349</v>
      </c>
      <c r="E7" s="68">
        <v>491349</v>
      </c>
      <c r="F7" s="68">
        <v>491349</v>
      </c>
      <c r="G7" s="68">
        <v>491349</v>
      </c>
      <c r="H7" s="68">
        <v>491349</v>
      </c>
      <c r="I7" s="68">
        <v>491349</v>
      </c>
      <c r="J7" s="68">
        <v>491349</v>
      </c>
      <c r="K7" s="4"/>
      <c r="L7" s="4"/>
      <c r="M7" s="4"/>
      <c r="N7" s="4"/>
      <c r="P7" s="3"/>
      <c r="Q7" s="12"/>
      <c r="R7" s="75" t="s">
        <v>65</v>
      </c>
      <c r="S7" s="12"/>
      <c r="T7" s="12"/>
      <c r="U7" s="12"/>
      <c r="V7" s="12"/>
      <c r="W7" s="12"/>
      <c r="X7" s="12"/>
      <c r="Y7" s="12"/>
      <c r="Z7" s="12"/>
      <c r="AA7" s="17"/>
      <c r="AB7" s="10"/>
      <c r="AC7" s="14"/>
      <c r="AD7" s="1"/>
      <c r="AE7" s="1"/>
    </row>
    <row r="8" spans="1:34" ht="19.5" thickBot="1">
      <c r="A8" s="73" t="s">
        <v>52</v>
      </c>
      <c r="B8" s="30">
        <f>B5+B7</f>
        <v>4371214</v>
      </c>
      <c r="C8" s="30">
        <f aca="true" t="shared" si="0" ref="C8:J8">C5+C7</f>
        <v>4371214</v>
      </c>
      <c r="D8" s="30">
        <f t="shared" si="0"/>
        <v>4371214</v>
      </c>
      <c r="E8" s="30">
        <f t="shared" si="0"/>
        <v>4371214</v>
      </c>
      <c r="F8" s="30">
        <f t="shared" si="0"/>
        <v>4371214</v>
      </c>
      <c r="G8" s="30">
        <f t="shared" si="0"/>
        <v>4371214</v>
      </c>
      <c r="H8" s="30">
        <f t="shared" si="0"/>
        <v>4371214</v>
      </c>
      <c r="I8" s="30">
        <f t="shared" si="0"/>
        <v>4371214</v>
      </c>
      <c r="J8" s="30">
        <f t="shared" si="0"/>
        <v>4371214</v>
      </c>
      <c r="K8" s="4"/>
      <c r="L8" s="4"/>
      <c r="M8" s="4"/>
      <c r="N8" s="4"/>
      <c r="O8" s="4" t="s">
        <v>53</v>
      </c>
      <c r="P8" s="3"/>
      <c r="Q8" s="12"/>
      <c r="R8" s="71" t="s">
        <v>63</v>
      </c>
      <c r="S8" s="12"/>
      <c r="T8" s="12"/>
      <c r="U8" s="12"/>
      <c r="V8" s="12"/>
      <c r="W8" s="12"/>
      <c r="X8" s="12"/>
      <c r="Y8" s="12"/>
      <c r="Z8" s="28"/>
      <c r="AA8" s="10"/>
      <c r="AB8" s="17"/>
      <c r="AC8" s="12"/>
      <c r="AD8" s="17"/>
      <c r="AE8" s="10"/>
      <c r="AF8" s="14"/>
      <c r="AG8" s="1"/>
      <c r="AH8" s="1"/>
    </row>
    <row r="9" spans="1:34" ht="16.5" thickBot="1">
      <c r="A9" s="73" t="s">
        <v>2</v>
      </c>
      <c r="B9" s="30">
        <f>B5-B6</f>
        <v>981292</v>
      </c>
      <c r="C9" s="30">
        <f aca="true" t="shared" si="1" ref="C9:J9">C5-C6</f>
        <v>981292</v>
      </c>
      <c r="D9" s="30">
        <f t="shared" si="1"/>
        <v>981292</v>
      </c>
      <c r="E9" s="30">
        <f t="shared" si="1"/>
        <v>981292</v>
      </c>
      <c r="F9" s="30">
        <f t="shared" si="1"/>
        <v>981292</v>
      </c>
      <c r="G9" s="30">
        <f t="shared" si="1"/>
        <v>981292</v>
      </c>
      <c r="H9" s="30">
        <f t="shared" si="1"/>
        <v>981292</v>
      </c>
      <c r="I9" s="30">
        <f t="shared" si="1"/>
        <v>981292</v>
      </c>
      <c r="J9" s="30">
        <f t="shared" si="1"/>
        <v>981292</v>
      </c>
      <c r="K9" s="4"/>
      <c r="L9" s="4"/>
      <c r="M9" s="4"/>
      <c r="N9" s="4"/>
      <c r="O9" s="32">
        <f>B10-SUM(B13:B28)+B30-B31-B32</f>
        <v>59367</v>
      </c>
      <c r="P9" s="3"/>
      <c r="Q9" s="12"/>
      <c r="R9" s="17"/>
      <c r="S9" s="12"/>
      <c r="T9" s="74" t="s">
        <v>64</v>
      </c>
      <c r="U9" s="12"/>
      <c r="V9" s="12"/>
      <c r="W9" s="12"/>
      <c r="X9" s="12"/>
      <c r="Y9" s="12"/>
      <c r="AD9" s="17"/>
      <c r="AE9" s="10"/>
      <c r="AF9" s="14"/>
      <c r="AG9" s="1"/>
      <c r="AH9" s="1"/>
    </row>
    <row r="10" spans="1:34" ht="16.5" thickBot="1">
      <c r="A10" s="73" t="s">
        <v>4</v>
      </c>
      <c r="B10" s="31">
        <f>B9+B7</f>
        <v>1472641</v>
      </c>
      <c r="C10" s="31">
        <f aca="true" t="shared" si="2" ref="C10:J10">C9+C7</f>
        <v>1472641</v>
      </c>
      <c r="D10" s="31">
        <f t="shared" si="2"/>
        <v>1472641</v>
      </c>
      <c r="E10" s="31">
        <f t="shared" si="2"/>
        <v>1472641</v>
      </c>
      <c r="F10" s="31">
        <f t="shared" si="2"/>
        <v>1472641</v>
      </c>
      <c r="G10" s="31">
        <f t="shared" si="2"/>
        <v>1472641</v>
      </c>
      <c r="H10" s="31">
        <f t="shared" si="2"/>
        <v>1472641</v>
      </c>
      <c r="I10" s="31">
        <f t="shared" si="2"/>
        <v>1472641</v>
      </c>
      <c r="J10" s="31">
        <f t="shared" si="2"/>
        <v>1472641</v>
      </c>
      <c r="K10" s="4"/>
      <c r="L10" s="4"/>
      <c r="M10" s="4"/>
      <c r="N10" s="4"/>
      <c r="O10" s="32">
        <f>C10-SUM(C13:C28)+C30-C31-C32</f>
        <v>34367</v>
      </c>
      <c r="P10" s="36"/>
      <c r="Q10" s="12"/>
      <c r="R10" s="38" t="s">
        <v>20</v>
      </c>
      <c r="S10" s="12"/>
      <c r="T10" s="12"/>
      <c r="U10" s="12"/>
      <c r="V10" s="12"/>
      <c r="W10" s="12"/>
      <c r="X10" s="12"/>
      <c r="Y10" s="12"/>
      <c r="Z10" s="28"/>
      <c r="AA10" s="10"/>
      <c r="AB10" s="17"/>
      <c r="AC10" s="12"/>
      <c r="AD10" s="17"/>
      <c r="AE10" s="10"/>
      <c r="AF10" s="14"/>
      <c r="AG10" s="1"/>
      <c r="AH10" s="1"/>
    </row>
    <row r="11" spans="1:34" ht="17.25" thickBot="1" thickTop="1">
      <c r="A11" s="25"/>
      <c r="B11" s="12"/>
      <c r="C11" s="12"/>
      <c r="D11" s="12"/>
      <c r="E11" s="12"/>
      <c r="F11" s="12"/>
      <c r="G11" s="12"/>
      <c r="H11" s="12"/>
      <c r="I11" s="12"/>
      <c r="J11" s="12"/>
      <c r="K11" s="4"/>
      <c r="L11" s="4"/>
      <c r="M11" s="4"/>
      <c r="N11" s="4"/>
      <c r="O11" s="32">
        <f>D10-SUM(D13:D28)+D30-D31-D32</f>
        <v>19367</v>
      </c>
      <c r="P11" s="35"/>
      <c r="Q11" s="27"/>
      <c r="R11" s="39">
        <f aca="true" t="shared" si="3" ref="R11:R19">O9/O21</f>
        <v>0.013581352914773791</v>
      </c>
      <c r="S11" s="12"/>
      <c r="T11" s="12"/>
      <c r="U11" s="12"/>
      <c r="V11" s="12"/>
      <c r="W11" s="12"/>
      <c r="X11" s="12"/>
      <c r="Y11" s="12"/>
      <c r="Z11" s="28"/>
      <c r="AA11" s="10"/>
      <c r="AB11" s="17"/>
      <c r="AC11" s="12"/>
      <c r="AD11" s="17"/>
      <c r="AE11" s="10"/>
      <c r="AF11" s="14"/>
      <c r="AG11" s="1"/>
      <c r="AH11" s="1"/>
    </row>
    <row r="12" spans="1:34" ht="16.5" thickBot="1">
      <c r="A12" s="19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4"/>
      <c r="L12" s="4"/>
      <c r="M12" s="4"/>
      <c r="N12" s="4"/>
      <c r="O12" s="32">
        <f>E10-SUM(E13:E28)+E30-E31-E32</f>
        <v>9367</v>
      </c>
      <c r="P12" s="35"/>
      <c r="Q12" s="12"/>
      <c r="R12" s="39">
        <f t="shared" si="3"/>
        <v>0.007862117937945843</v>
      </c>
      <c r="S12" s="55"/>
      <c r="T12" s="12"/>
      <c r="U12" s="12"/>
      <c r="V12" s="12"/>
      <c r="W12" s="12"/>
      <c r="X12" s="12"/>
      <c r="Y12" s="12"/>
      <c r="Z12" s="28"/>
      <c r="AA12" s="10"/>
      <c r="AB12" s="17"/>
      <c r="AC12" s="12"/>
      <c r="AD12" s="17"/>
      <c r="AE12" s="10"/>
      <c r="AF12" s="14"/>
      <c r="AG12" s="1"/>
      <c r="AH12" s="1"/>
    </row>
    <row r="13" spans="1:34" ht="17.25" thickBot="1" thickTop="1">
      <c r="A13" s="19" t="s">
        <v>7</v>
      </c>
      <c r="B13" s="67">
        <v>150000</v>
      </c>
      <c r="C13" s="67">
        <v>175000</v>
      </c>
      <c r="D13" s="67">
        <v>190000</v>
      </c>
      <c r="E13" s="67">
        <v>200000</v>
      </c>
      <c r="F13" s="67">
        <v>75000</v>
      </c>
      <c r="G13" s="67">
        <v>50000</v>
      </c>
      <c r="H13" s="67">
        <v>24000</v>
      </c>
      <c r="I13" s="67">
        <v>40000</v>
      </c>
      <c r="J13" s="67">
        <v>100000</v>
      </c>
      <c r="K13" s="4"/>
      <c r="L13" s="4"/>
      <c r="M13" s="4"/>
      <c r="N13" s="4"/>
      <c r="O13" s="32">
        <f>F10-SUM(F13:F28)+F30-F31-F32</f>
        <v>134367</v>
      </c>
      <c r="P13" s="35"/>
      <c r="Q13" s="15"/>
      <c r="R13" s="39">
        <f t="shared" si="3"/>
        <v>0.004430576951849075</v>
      </c>
      <c r="S13" s="35"/>
      <c r="T13" s="15"/>
      <c r="U13" s="12"/>
      <c r="V13" s="12"/>
      <c r="W13" s="15"/>
      <c r="X13" s="15"/>
      <c r="Y13" s="15"/>
      <c r="Z13" s="28"/>
      <c r="AA13" s="10"/>
      <c r="AB13" s="17"/>
      <c r="AC13" s="12"/>
      <c r="AD13" s="17"/>
      <c r="AE13" s="10"/>
      <c r="AF13" s="14"/>
      <c r="AG13" s="1"/>
      <c r="AH13" s="1"/>
    </row>
    <row r="14" spans="1:34" ht="16.5" thickBot="1">
      <c r="A14" s="19" t="s">
        <v>8</v>
      </c>
      <c r="B14" s="68">
        <v>216000</v>
      </c>
      <c r="C14" s="68">
        <v>216000</v>
      </c>
      <c r="D14" s="68">
        <v>216000</v>
      </c>
      <c r="E14" s="68">
        <v>216000</v>
      </c>
      <c r="F14" s="68">
        <v>216000</v>
      </c>
      <c r="G14" s="68">
        <v>216000</v>
      </c>
      <c r="H14" s="68">
        <v>216000</v>
      </c>
      <c r="I14" s="68">
        <v>216000</v>
      </c>
      <c r="J14" s="68">
        <v>216000</v>
      </c>
      <c r="K14" s="4"/>
      <c r="L14" s="4"/>
      <c r="M14" s="4"/>
      <c r="N14" s="4"/>
      <c r="O14" s="32">
        <f>G10-SUM(G13:G28)+G30-G31-G32</f>
        <v>159367</v>
      </c>
      <c r="P14" s="35"/>
      <c r="Q14" s="15"/>
      <c r="R14" s="39">
        <f t="shared" si="3"/>
        <v>0.0021428829611178954</v>
      </c>
      <c r="S14" s="35"/>
      <c r="T14" s="15"/>
      <c r="U14" s="12"/>
      <c r="V14" s="12"/>
      <c r="W14" s="15"/>
      <c r="X14" s="15"/>
      <c r="Y14" s="15"/>
      <c r="Z14" s="28"/>
      <c r="AA14" s="10"/>
      <c r="AB14" s="17"/>
      <c r="AC14" s="12"/>
      <c r="AD14" s="17"/>
      <c r="AE14" s="10"/>
      <c r="AF14" s="14"/>
      <c r="AG14" s="1"/>
      <c r="AH14" s="1"/>
    </row>
    <row r="15" spans="1:34" ht="16.5" thickBot="1">
      <c r="A15" s="19" t="s">
        <v>9</v>
      </c>
      <c r="B15" s="68">
        <v>121500</v>
      </c>
      <c r="C15" s="68">
        <v>121500</v>
      </c>
      <c r="D15" s="68">
        <v>121500</v>
      </c>
      <c r="E15" s="68">
        <v>121500</v>
      </c>
      <c r="F15" s="68">
        <v>121500</v>
      </c>
      <c r="G15" s="68">
        <v>121500</v>
      </c>
      <c r="H15" s="68">
        <v>121500</v>
      </c>
      <c r="I15" s="68">
        <v>121500</v>
      </c>
      <c r="J15" s="68">
        <v>121500</v>
      </c>
      <c r="K15" s="4"/>
      <c r="L15" s="4"/>
      <c r="M15" s="4"/>
      <c r="N15" s="4"/>
      <c r="O15" s="32">
        <f>H10-SUM(H13:H28)+H30-H31-H32</f>
        <v>185367</v>
      </c>
      <c r="P15" s="37" t="s">
        <v>23</v>
      </c>
      <c r="Q15" s="15"/>
      <c r="R15" s="39">
        <f t="shared" si="3"/>
        <v>0.030739057845257635</v>
      </c>
      <c r="S15" s="35"/>
      <c r="T15" s="15"/>
      <c r="U15" s="15"/>
      <c r="V15" s="15"/>
      <c r="W15" s="15"/>
      <c r="X15" s="15"/>
      <c r="Y15" s="15"/>
      <c r="AA15" s="10"/>
      <c r="AB15" s="17"/>
      <c r="AC15" s="12"/>
      <c r="AD15" s="17"/>
      <c r="AE15" s="10"/>
      <c r="AF15" s="14"/>
      <c r="AG15" s="1"/>
      <c r="AH15" s="1"/>
    </row>
    <row r="16" spans="1:34" ht="16.5" thickBot="1">
      <c r="A16" s="19" t="s">
        <v>10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4"/>
      <c r="L16" s="4"/>
      <c r="M16" s="4"/>
      <c r="N16" s="4"/>
      <c r="O16" s="32">
        <f>I10-SUM(I13:I28)+I30-I31-I32</f>
        <v>169367</v>
      </c>
      <c r="P16" s="35"/>
      <c r="Q16" s="15"/>
      <c r="R16" s="39">
        <f t="shared" si="3"/>
        <v>0.03645829282208558</v>
      </c>
      <c r="S16" s="35"/>
      <c r="T16" s="15"/>
      <c r="U16" s="15"/>
      <c r="V16" s="15"/>
      <c r="W16" s="15"/>
      <c r="X16" s="15"/>
      <c r="Y16" s="4"/>
      <c r="AA16" s="10"/>
      <c r="AB16" s="17"/>
      <c r="AC16" s="12"/>
      <c r="AD16" s="17"/>
      <c r="AE16" s="10"/>
      <c r="AF16" s="14"/>
      <c r="AG16" s="1"/>
      <c r="AH16" s="1"/>
    </row>
    <row r="17" spans="1:34" ht="16.5" thickBot="1">
      <c r="A17" s="19" t="s">
        <v>11</v>
      </c>
      <c r="B17" s="68">
        <v>45680</v>
      </c>
      <c r="C17" s="68">
        <v>45680</v>
      </c>
      <c r="D17" s="68">
        <v>45680</v>
      </c>
      <c r="E17" s="68">
        <v>45680</v>
      </c>
      <c r="F17" s="68">
        <v>45680</v>
      </c>
      <c r="G17" s="68">
        <v>45680</v>
      </c>
      <c r="H17" s="68">
        <v>45680</v>
      </c>
      <c r="I17" s="68">
        <v>45680</v>
      </c>
      <c r="J17" s="68">
        <v>45680</v>
      </c>
      <c r="K17" s="4"/>
      <c r="L17" s="4"/>
      <c r="M17" s="4"/>
      <c r="N17" s="4"/>
      <c r="O17" s="32">
        <f>J10-SUM(J13:J28)+J30-J31-J32</f>
        <v>109367</v>
      </c>
      <c r="P17" s="35"/>
      <c r="Q17" s="15"/>
      <c r="R17" s="39">
        <f t="shared" si="3"/>
        <v>0.042406297197986643</v>
      </c>
      <c r="S17" s="35"/>
      <c r="T17" s="15"/>
      <c r="U17" s="15"/>
      <c r="V17" s="15"/>
      <c r="W17" s="15"/>
      <c r="X17" s="15"/>
      <c r="Y17" s="12"/>
      <c r="AA17" s="10"/>
      <c r="AB17" s="17"/>
      <c r="AC17" s="12"/>
      <c r="AD17" s="17"/>
      <c r="AE17" s="10"/>
      <c r="AF17" s="14"/>
      <c r="AG17" s="1"/>
      <c r="AH17" s="1"/>
    </row>
    <row r="18" spans="1:34" ht="16.5" thickBot="1">
      <c r="A18" s="19" t="s">
        <v>12</v>
      </c>
      <c r="B18" s="68">
        <v>195358</v>
      </c>
      <c r="C18" s="68">
        <v>195358</v>
      </c>
      <c r="D18" s="68">
        <v>195358</v>
      </c>
      <c r="E18" s="68">
        <v>195358</v>
      </c>
      <c r="F18" s="68">
        <v>195358</v>
      </c>
      <c r="G18" s="68">
        <v>195358</v>
      </c>
      <c r="H18" s="68">
        <v>195358</v>
      </c>
      <c r="I18" s="68">
        <v>195358</v>
      </c>
      <c r="J18" s="68">
        <v>195358</v>
      </c>
      <c r="K18" s="4"/>
      <c r="L18" s="4"/>
      <c r="M18" s="4"/>
      <c r="N18" s="4"/>
      <c r="O18" s="65"/>
      <c r="P18" s="35"/>
      <c r="Q18" s="3"/>
      <c r="R18" s="39">
        <f t="shared" si="3"/>
        <v>0.03874598681281676</v>
      </c>
      <c r="S18" s="35"/>
      <c r="T18" s="3"/>
      <c r="U18" s="15" t="s">
        <v>27</v>
      </c>
      <c r="V18" s="15"/>
      <c r="W18" s="15"/>
      <c r="X18" s="15"/>
      <c r="Y18" s="4"/>
      <c r="AA18" s="10"/>
      <c r="AB18" s="17"/>
      <c r="AC18" s="12"/>
      <c r="AD18" s="17"/>
      <c r="AE18" s="10"/>
      <c r="AF18" s="14"/>
      <c r="AG18" s="1"/>
      <c r="AH18" s="1"/>
    </row>
    <row r="19" spans="1:34" ht="16.5" thickBot="1">
      <c r="A19" s="19" t="s">
        <v>13</v>
      </c>
      <c r="B19" s="68">
        <v>7442</v>
      </c>
      <c r="C19" s="68">
        <v>7442</v>
      </c>
      <c r="D19" s="68">
        <v>7442</v>
      </c>
      <c r="E19" s="68">
        <v>7442</v>
      </c>
      <c r="F19" s="68">
        <v>7442</v>
      </c>
      <c r="G19" s="68">
        <v>7442</v>
      </c>
      <c r="H19" s="68">
        <v>7442</v>
      </c>
      <c r="I19" s="68">
        <v>7442</v>
      </c>
      <c r="J19" s="68">
        <v>7442</v>
      </c>
      <c r="K19" s="4"/>
      <c r="L19" s="4"/>
      <c r="M19" s="4"/>
      <c r="N19" s="4"/>
      <c r="O19" s="4"/>
      <c r="P19" s="35"/>
      <c r="Q19" s="3"/>
      <c r="R19" s="39">
        <f t="shared" si="3"/>
        <v>0.025019822868429686</v>
      </c>
      <c r="S19" s="35"/>
      <c r="T19" s="3"/>
      <c r="U19" s="62">
        <f>R11*R23</f>
        <v>0.0350026620347851</v>
      </c>
      <c r="V19" s="15"/>
      <c r="W19" s="15"/>
      <c r="X19" s="15"/>
      <c r="Y19" s="50"/>
      <c r="AA19" s="10"/>
      <c r="AB19" s="17"/>
      <c r="AC19" s="12"/>
      <c r="AD19" s="17"/>
      <c r="AE19" s="10"/>
      <c r="AF19" s="14"/>
      <c r="AG19" s="1"/>
      <c r="AH19" s="1"/>
    </row>
    <row r="20" spans="1:37" ht="16.5" thickBot="1">
      <c r="A20" s="19" t="s">
        <v>14</v>
      </c>
      <c r="B20" s="68">
        <v>13000</v>
      </c>
      <c r="C20" s="68">
        <v>13000</v>
      </c>
      <c r="D20" s="68">
        <v>13000</v>
      </c>
      <c r="E20" s="68">
        <v>13000</v>
      </c>
      <c r="F20" s="68">
        <v>13000</v>
      </c>
      <c r="G20" s="68">
        <v>13000</v>
      </c>
      <c r="H20" s="68">
        <v>13000</v>
      </c>
      <c r="I20" s="68">
        <v>13000</v>
      </c>
      <c r="J20" s="68">
        <v>13000</v>
      </c>
      <c r="K20" s="4"/>
      <c r="L20" s="4"/>
      <c r="M20" s="4"/>
      <c r="N20" s="4"/>
      <c r="O20" s="44" t="s">
        <v>52</v>
      </c>
      <c r="P20" s="35"/>
      <c r="Q20" s="1"/>
      <c r="R20" s="40"/>
      <c r="S20" s="57" t="s">
        <v>29</v>
      </c>
      <c r="T20" s="56"/>
      <c r="U20" s="62">
        <f aca="true" t="shared" si="4" ref="U20:U27">R12*R24</f>
        <v>0.01817329968044563</v>
      </c>
      <c r="V20" s="15"/>
      <c r="W20" s="14"/>
      <c r="X20" s="14"/>
      <c r="Y20" s="4"/>
      <c r="AA20" s="17"/>
      <c r="AB20" s="12"/>
      <c r="AC20" s="28"/>
      <c r="AD20" s="10"/>
      <c r="AE20" s="17"/>
      <c r="AF20" s="12"/>
      <c r="AG20" s="17"/>
      <c r="AH20" s="10"/>
      <c r="AI20" s="14"/>
      <c r="AJ20" s="1"/>
      <c r="AK20" s="1"/>
    </row>
    <row r="21" spans="1:37" ht="16.5" thickBot="1">
      <c r="A21" s="19" t="s">
        <v>15</v>
      </c>
      <c r="B21" s="68">
        <v>77935</v>
      </c>
      <c r="C21" s="68">
        <v>77935</v>
      </c>
      <c r="D21" s="68">
        <v>77935</v>
      </c>
      <c r="E21" s="68">
        <v>77935</v>
      </c>
      <c r="F21" s="68">
        <v>77935</v>
      </c>
      <c r="G21" s="68">
        <v>77935</v>
      </c>
      <c r="H21" s="68">
        <v>77935</v>
      </c>
      <c r="I21" s="68">
        <v>77935</v>
      </c>
      <c r="J21" s="68">
        <v>77935</v>
      </c>
      <c r="K21" s="4"/>
      <c r="L21" s="4"/>
      <c r="M21" s="4"/>
      <c r="N21" s="4"/>
      <c r="O21" s="32">
        <f>B8</f>
        <v>4371214</v>
      </c>
      <c r="P21" s="33"/>
      <c r="Q21" s="3"/>
      <c r="R21" s="3"/>
      <c r="S21" s="35"/>
      <c r="T21" s="3"/>
      <c r="U21" s="62">
        <f t="shared" si="4"/>
        <v>0.010350756331534186</v>
      </c>
      <c r="V21" s="15"/>
      <c r="W21" s="15"/>
      <c r="X21" s="15"/>
      <c r="Y21" s="12"/>
      <c r="AA21" s="17"/>
      <c r="AB21" s="12"/>
      <c r="AC21" s="28"/>
      <c r="AD21" s="10"/>
      <c r="AE21" s="17"/>
      <c r="AF21" s="12"/>
      <c r="AG21" s="17"/>
      <c r="AH21" s="10"/>
      <c r="AI21" s="14"/>
      <c r="AJ21" s="1"/>
      <c r="AK21" s="1"/>
    </row>
    <row r="22" spans="1:37" ht="16.5" thickBot="1">
      <c r="A22" s="19" t="s">
        <v>17</v>
      </c>
      <c r="B22" s="68">
        <v>134633</v>
      </c>
      <c r="C22" s="68">
        <v>134633</v>
      </c>
      <c r="D22" s="68">
        <v>134633</v>
      </c>
      <c r="E22" s="68">
        <v>134633</v>
      </c>
      <c r="F22" s="68">
        <v>134633</v>
      </c>
      <c r="G22" s="68">
        <v>134633</v>
      </c>
      <c r="H22" s="68">
        <v>134633</v>
      </c>
      <c r="I22" s="68">
        <v>134633</v>
      </c>
      <c r="J22" s="68">
        <v>134633</v>
      </c>
      <c r="K22" s="4"/>
      <c r="L22" s="4"/>
      <c r="M22" s="4"/>
      <c r="N22" s="4"/>
      <c r="O22" s="32">
        <f>C8</f>
        <v>4371214</v>
      </c>
      <c r="P22" s="3"/>
      <c r="Q22" s="4"/>
      <c r="R22" s="4" t="s">
        <v>31</v>
      </c>
      <c r="S22" s="49"/>
      <c r="T22" s="4"/>
      <c r="U22" s="62">
        <f t="shared" si="4"/>
        <v>0.005087799438479016</v>
      </c>
      <c r="V22" s="59"/>
      <c r="W22" s="4"/>
      <c r="X22" s="4"/>
      <c r="Y22" s="4"/>
      <c r="AA22" s="17"/>
      <c r="AB22" s="12"/>
      <c r="AC22" s="28"/>
      <c r="AD22" s="10"/>
      <c r="AE22" s="17"/>
      <c r="AF22" s="12"/>
      <c r="AG22" s="17"/>
      <c r="AH22" s="10"/>
      <c r="AI22" s="14"/>
      <c r="AJ22" s="14"/>
      <c r="AK22" s="1"/>
    </row>
    <row r="23" spans="1:37" ht="16.5" thickBot="1">
      <c r="A23" s="19" t="s">
        <v>18</v>
      </c>
      <c r="B23" s="68">
        <v>87692</v>
      </c>
      <c r="C23" s="68">
        <v>87692</v>
      </c>
      <c r="D23" s="68">
        <v>87692</v>
      </c>
      <c r="E23" s="68">
        <v>87692</v>
      </c>
      <c r="F23" s="68">
        <v>87692</v>
      </c>
      <c r="G23" s="68">
        <v>87692</v>
      </c>
      <c r="H23" s="68">
        <v>87692</v>
      </c>
      <c r="I23" s="68">
        <v>87692</v>
      </c>
      <c r="J23" s="68">
        <v>87692</v>
      </c>
      <c r="K23" s="4"/>
      <c r="L23" s="4"/>
      <c r="M23" s="4"/>
      <c r="N23" s="4"/>
      <c r="O23" s="32">
        <f>D8</f>
        <v>4371214</v>
      </c>
      <c r="P23" s="3"/>
      <c r="Q23" s="4"/>
      <c r="R23" s="54">
        <f aca="true" t="shared" si="5" ref="R23:R31">O21/O33</f>
        <v>2.5772588529607545</v>
      </c>
      <c r="S23" s="49"/>
      <c r="T23" s="4"/>
      <c r="U23" s="62">
        <f t="shared" si="4"/>
        <v>0.07378460257727458</v>
      </c>
      <c r="V23" s="35"/>
      <c r="W23" s="4"/>
      <c r="X23" s="4"/>
      <c r="Y23" s="50"/>
      <c r="AA23" s="4"/>
      <c r="AB23" s="7"/>
      <c r="AC23" s="4"/>
      <c r="AD23" s="4"/>
      <c r="AE23" s="4"/>
      <c r="AF23" s="4"/>
      <c r="AG23" s="4"/>
      <c r="AH23" s="4"/>
      <c r="AI23" s="14"/>
      <c r="AJ23" s="14"/>
      <c r="AK23" s="1"/>
    </row>
    <row r="24" spans="1:37" ht="16.5" thickBot="1">
      <c r="A24" s="19" t="s">
        <v>19</v>
      </c>
      <c r="B24" s="68">
        <v>16000</v>
      </c>
      <c r="C24" s="68">
        <v>16000</v>
      </c>
      <c r="D24" s="68">
        <v>16000</v>
      </c>
      <c r="E24" s="68">
        <v>16000</v>
      </c>
      <c r="F24" s="68">
        <v>16000</v>
      </c>
      <c r="G24" s="68">
        <v>16000</v>
      </c>
      <c r="H24" s="68">
        <v>16000</v>
      </c>
      <c r="I24" s="68">
        <v>16000</v>
      </c>
      <c r="J24" s="68">
        <v>16000</v>
      </c>
      <c r="K24" s="4"/>
      <c r="L24" s="4"/>
      <c r="M24" s="4"/>
      <c r="N24" s="4"/>
      <c r="O24" s="32">
        <f>E8</f>
        <v>4371214</v>
      </c>
      <c r="P24" s="1"/>
      <c r="Q24" s="4"/>
      <c r="R24" s="54">
        <f t="shared" si="5"/>
        <v>2.3115017891977616</v>
      </c>
      <c r="S24" s="49"/>
      <c r="T24" s="4"/>
      <c r="U24" s="62">
        <f t="shared" si="4"/>
        <v>0.08897860553825059</v>
      </c>
      <c r="V24" s="49"/>
      <c r="W24" s="4"/>
      <c r="X24" s="4"/>
      <c r="Y24" s="4"/>
      <c r="AA24" s="10"/>
      <c r="AB24" s="7"/>
      <c r="AC24" s="4"/>
      <c r="AD24" s="4"/>
      <c r="AE24" s="4"/>
      <c r="AF24" s="4"/>
      <c r="AG24" s="4"/>
      <c r="AH24" s="4"/>
      <c r="AI24" s="14"/>
      <c r="AJ24" s="14"/>
      <c r="AK24" s="1"/>
    </row>
    <row r="25" spans="1:37" ht="16.5" thickBot="1">
      <c r="A25" s="19" t="s">
        <v>21</v>
      </c>
      <c r="B25" s="68">
        <v>103880</v>
      </c>
      <c r="C25" s="68">
        <v>103880</v>
      </c>
      <c r="D25" s="68">
        <v>103880</v>
      </c>
      <c r="E25" s="68">
        <v>103880</v>
      </c>
      <c r="F25" s="68">
        <v>103880</v>
      </c>
      <c r="G25" s="68">
        <v>103880</v>
      </c>
      <c r="H25" s="68">
        <v>103880</v>
      </c>
      <c r="I25" s="68">
        <v>103880</v>
      </c>
      <c r="J25" s="68">
        <v>103880</v>
      </c>
      <c r="K25" s="4"/>
      <c r="L25" s="4"/>
      <c r="M25" s="4"/>
      <c r="N25" s="4"/>
      <c r="O25" s="32">
        <f>F8</f>
        <v>4371214</v>
      </c>
      <c r="P25" s="48"/>
      <c r="Q25" s="4"/>
      <c r="R25" s="54">
        <f t="shared" si="5"/>
        <v>2.336209582640103</v>
      </c>
      <c r="S25" s="49"/>
      <c r="T25" s="4"/>
      <c r="U25" s="62">
        <f t="shared" si="4"/>
        <v>0.10496010636038981</v>
      </c>
      <c r="V25" s="49"/>
      <c r="W25" s="4"/>
      <c r="X25" s="4"/>
      <c r="Y25" s="12"/>
      <c r="AA25" s="4"/>
      <c r="AB25" s="7"/>
      <c r="AC25" s="4"/>
      <c r="AD25" s="4"/>
      <c r="AE25" s="4"/>
      <c r="AF25" s="4"/>
      <c r="AG25" s="4"/>
      <c r="AH25" s="4"/>
      <c r="AI25" s="14"/>
      <c r="AJ25" s="14"/>
      <c r="AK25" s="1"/>
    </row>
    <row r="26" spans="1:37" ht="16.5" thickBot="1">
      <c r="A26" s="19" t="s">
        <v>24</v>
      </c>
      <c r="B26" s="68">
        <v>21856</v>
      </c>
      <c r="C26" s="68">
        <v>21856</v>
      </c>
      <c r="D26" s="68">
        <v>21856</v>
      </c>
      <c r="E26" s="68">
        <v>21856</v>
      </c>
      <c r="F26" s="68">
        <v>21856</v>
      </c>
      <c r="G26" s="68">
        <v>21856</v>
      </c>
      <c r="H26" s="68">
        <v>21856</v>
      </c>
      <c r="I26" s="68">
        <v>21856</v>
      </c>
      <c r="J26" s="68">
        <v>21856</v>
      </c>
      <c r="K26" s="4"/>
      <c r="L26" s="4"/>
      <c r="M26" s="4"/>
      <c r="N26" s="4"/>
      <c r="O26" s="32">
        <f>G8</f>
        <v>4371214</v>
      </c>
      <c r="P26" s="49"/>
      <c r="Q26" s="4"/>
      <c r="R26" s="54">
        <f t="shared" si="5"/>
        <v>2.3742777980860055</v>
      </c>
      <c r="S26" s="49"/>
      <c r="T26" s="4"/>
      <c r="U26" s="62">
        <f t="shared" si="4"/>
        <v>0.09727748035548234</v>
      </c>
      <c r="V26" s="49"/>
      <c r="W26" s="4"/>
      <c r="X26" s="4"/>
      <c r="Y26" s="4"/>
      <c r="Z26" s="4"/>
      <c r="AA26" s="4"/>
      <c r="AB26" s="4"/>
      <c r="AC26" s="4"/>
      <c r="AD26" s="7"/>
      <c r="AE26" s="7"/>
      <c r="AF26" s="4"/>
      <c r="AG26" s="4"/>
      <c r="AH26" s="4"/>
      <c r="AI26" s="14"/>
      <c r="AJ26" s="14"/>
      <c r="AK26" s="1"/>
    </row>
    <row r="27" spans="1:37" ht="16.5" thickBot="1">
      <c r="A27" s="19" t="s">
        <v>25</v>
      </c>
      <c r="B27" s="68">
        <v>88571</v>
      </c>
      <c r="C27" s="68">
        <v>88571</v>
      </c>
      <c r="D27" s="68">
        <v>88571</v>
      </c>
      <c r="E27" s="68">
        <v>88571</v>
      </c>
      <c r="F27" s="68">
        <v>88571</v>
      </c>
      <c r="G27" s="68">
        <v>88571</v>
      </c>
      <c r="H27" s="68">
        <v>88571</v>
      </c>
      <c r="I27" s="68">
        <v>88571</v>
      </c>
      <c r="J27" s="68">
        <v>88571</v>
      </c>
      <c r="K27" s="4"/>
      <c r="L27" s="4"/>
      <c r="M27" s="4"/>
      <c r="N27" s="4"/>
      <c r="O27" s="32">
        <f>H8</f>
        <v>4371214</v>
      </c>
      <c r="P27" s="37" t="s">
        <v>23</v>
      </c>
      <c r="Q27" s="53"/>
      <c r="R27" s="54">
        <f t="shared" si="5"/>
        <v>2.4003534184004907</v>
      </c>
      <c r="S27" s="52"/>
      <c r="T27" s="4"/>
      <c r="U27" s="62">
        <f t="shared" si="4"/>
        <v>0.06373104609308124</v>
      </c>
      <c r="V27" s="49"/>
      <c r="W27" s="4"/>
      <c r="X27" s="4" t="s">
        <v>33</v>
      </c>
      <c r="Y27" s="4"/>
      <c r="Z27" s="4"/>
      <c r="AA27" s="8"/>
      <c r="AB27" s="4"/>
      <c r="AC27" s="11"/>
      <c r="AD27" s="7"/>
      <c r="AE27" s="7"/>
      <c r="AF27" s="11"/>
      <c r="AG27" s="11"/>
      <c r="AH27" s="4"/>
      <c r="AI27" s="14"/>
      <c r="AJ27" s="14"/>
      <c r="AK27" s="1"/>
    </row>
    <row r="28" spans="1:37" ht="16.5" thickBot="1">
      <c r="A28" s="19" t="s">
        <v>26</v>
      </c>
      <c r="B28" s="69">
        <v>9695</v>
      </c>
      <c r="C28" s="69">
        <v>9695</v>
      </c>
      <c r="D28" s="69">
        <v>9695</v>
      </c>
      <c r="E28" s="69">
        <v>9695</v>
      </c>
      <c r="F28" s="69">
        <v>9695</v>
      </c>
      <c r="G28" s="69">
        <v>9695</v>
      </c>
      <c r="H28" s="69">
        <v>9695</v>
      </c>
      <c r="I28" s="69">
        <v>9695</v>
      </c>
      <c r="J28" s="69">
        <v>9695</v>
      </c>
      <c r="K28" s="4"/>
      <c r="L28" s="4"/>
      <c r="M28" s="4"/>
      <c r="N28" s="4"/>
      <c r="O28" s="32">
        <f>I8</f>
        <v>4371214</v>
      </c>
      <c r="P28" s="49"/>
      <c r="Q28" s="4"/>
      <c r="R28" s="54">
        <f t="shared" si="5"/>
        <v>2.440558749485643</v>
      </c>
      <c r="S28" s="4"/>
      <c r="T28" s="4"/>
      <c r="U28" s="4"/>
      <c r="V28" s="49"/>
      <c r="W28" s="4"/>
      <c r="X28" s="63">
        <f aca="true" t="shared" si="6" ref="X28:X36">U19*U39</f>
        <v>0.0709463698647326</v>
      </c>
      <c r="Y28" s="4"/>
      <c r="Z28" s="78" t="s">
        <v>67</v>
      </c>
      <c r="AA28" s="4"/>
      <c r="AB28" s="7"/>
      <c r="AC28" s="4"/>
      <c r="AD28" s="4"/>
      <c r="AE28" s="4"/>
      <c r="AF28" s="4"/>
      <c r="AG28" s="4"/>
      <c r="AH28" s="4"/>
      <c r="AI28" s="29"/>
      <c r="AJ28" s="29"/>
      <c r="AK28" s="5"/>
    </row>
    <row r="29" spans="1:37" ht="17.25" thickBot="1" thickTop="1">
      <c r="A29" s="19"/>
      <c r="B29" s="12"/>
      <c r="C29" s="12"/>
      <c r="D29" s="12"/>
      <c r="E29" s="12"/>
      <c r="F29" s="12"/>
      <c r="G29" s="12"/>
      <c r="H29" s="12"/>
      <c r="I29" s="12"/>
      <c r="J29" s="12"/>
      <c r="K29" s="4"/>
      <c r="L29" s="4"/>
      <c r="M29" s="4"/>
      <c r="N29" s="4"/>
      <c r="O29" s="32">
        <f>J8</f>
        <v>4371214</v>
      </c>
      <c r="P29" s="49"/>
      <c r="Q29" s="4"/>
      <c r="R29" s="54">
        <f t="shared" si="5"/>
        <v>2.4751066066992777</v>
      </c>
      <c r="S29" s="4"/>
      <c r="T29" s="4"/>
      <c r="U29" s="4"/>
      <c r="V29" s="49"/>
      <c r="W29" s="4"/>
      <c r="X29" s="63">
        <f t="shared" si="6"/>
        <v>0.03261285250245068</v>
      </c>
      <c r="Y29" s="10"/>
      <c r="Z29" s="78" t="s">
        <v>68</v>
      </c>
      <c r="AA29" s="4"/>
      <c r="AB29" s="7"/>
      <c r="AC29" s="4"/>
      <c r="AD29" s="4"/>
      <c r="AE29" s="4"/>
      <c r="AF29" s="4"/>
      <c r="AG29" s="4"/>
      <c r="AH29" s="4"/>
      <c r="AI29" s="4"/>
      <c r="AJ29" s="4"/>
      <c r="AK29" s="6"/>
    </row>
    <row r="30" spans="1:37" ht="17.25" thickBot="1" thickTop="1">
      <c r="A30" s="19" t="s">
        <v>16</v>
      </c>
      <c r="B30" s="67">
        <v>350</v>
      </c>
      <c r="C30" s="67">
        <v>350</v>
      </c>
      <c r="D30" s="67">
        <v>350</v>
      </c>
      <c r="E30" s="67">
        <v>350</v>
      </c>
      <c r="F30" s="67">
        <v>350</v>
      </c>
      <c r="G30" s="67">
        <v>350</v>
      </c>
      <c r="H30" s="67">
        <v>350</v>
      </c>
      <c r="I30" s="67">
        <v>350</v>
      </c>
      <c r="J30" s="67">
        <v>350</v>
      </c>
      <c r="K30" s="4"/>
      <c r="L30" s="4"/>
      <c r="M30" s="4"/>
      <c r="N30" s="4"/>
      <c r="O30" s="10"/>
      <c r="P30" s="49"/>
      <c r="Q30" s="4"/>
      <c r="R30" s="54">
        <f t="shared" si="5"/>
        <v>2.5106466077489085</v>
      </c>
      <c r="S30" s="4"/>
      <c r="T30" s="4"/>
      <c r="U30" s="4"/>
      <c r="V30" s="49"/>
      <c r="W30" s="4"/>
      <c r="X30" s="63">
        <f t="shared" si="6"/>
        <v>0.019686171905097343</v>
      </c>
      <c r="Y30" s="4"/>
      <c r="Z30" s="79">
        <f>(O9-B34)/R45</f>
        <v>0.056008279287321626</v>
      </c>
      <c r="AA30" s="4"/>
      <c r="AB30" s="7"/>
      <c r="AC30" s="4"/>
      <c r="AD30" s="4"/>
      <c r="AE30" s="4"/>
      <c r="AF30" s="7"/>
      <c r="AG30" s="4"/>
      <c r="AH30" s="7"/>
      <c r="AI30" s="4"/>
      <c r="AJ30" s="4"/>
      <c r="AK30" s="6"/>
    </row>
    <row r="31" spans="1:37" ht="16.5" thickBot="1">
      <c r="A31" s="19" t="s">
        <v>22</v>
      </c>
      <c r="B31" s="68">
        <v>76000</v>
      </c>
      <c r="C31" s="68">
        <v>76000</v>
      </c>
      <c r="D31" s="68">
        <v>76000</v>
      </c>
      <c r="E31" s="68">
        <v>76000</v>
      </c>
      <c r="F31" s="68">
        <v>76000</v>
      </c>
      <c r="G31" s="68">
        <v>76000</v>
      </c>
      <c r="H31" s="68">
        <v>76000</v>
      </c>
      <c r="I31" s="68">
        <v>76000</v>
      </c>
      <c r="J31" s="68">
        <v>76000</v>
      </c>
      <c r="K31" s="4"/>
      <c r="L31" s="4"/>
      <c r="M31" s="4"/>
      <c r="N31" s="4"/>
      <c r="O31" s="10"/>
      <c r="P31" s="66"/>
      <c r="Q31" s="4"/>
      <c r="R31" s="54">
        <f t="shared" si="5"/>
        <v>2.547222113770351</v>
      </c>
      <c r="S31" s="4"/>
      <c r="T31" s="4"/>
      <c r="U31" s="4"/>
      <c r="V31" s="49"/>
      <c r="W31" s="4"/>
      <c r="X31" s="63">
        <f t="shared" si="6"/>
        <v>0.00888889310648167</v>
      </c>
      <c r="Y31" s="4"/>
      <c r="Z31" s="79">
        <f aca="true" t="shared" si="7" ref="Z31:Z38">(O10-B35)/R46</f>
        <v>0.03261285250245068</v>
      </c>
      <c r="AA31" s="4"/>
      <c r="AB31" s="7"/>
      <c r="AC31" s="4"/>
      <c r="AD31" s="4"/>
      <c r="AE31" s="11"/>
      <c r="AF31" s="7"/>
      <c r="AG31" s="4"/>
      <c r="AH31" s="7"/>
      <c r="AI31" s="4"/>
      <c r="AJ31" s="4"/>
      <c r="AK31" s="6"/>
    </row>
    <row r="32" spans="1:37" ht="16.5" thickBot="1">
      <c r="A32" s="19" t="s">
        <v>28</v>
      </c>
      <c r="B32" s="69">
        <v>48382</v>
      </c>
      <c r="C32" s="69">
        <v>48382</v>
      </c>
      <c r="D32" s="69">
        <v>48382</v>
      </c>
      <c r="E32" s="69">
        <v>48382</v>
      </c>
      <c r="F32" s="69">
        <v>48382</v>
      </c>
      <c r="G32" s="69">
        <v>48382</v>
      </c>
      <c r="H32" s="69">
        <v>48382</v>
      </c>
      <c r="I32" s="69">
        <v>48382</v>
      </c>
      <c r="J32" s="69">
        <v>48382</v>
      </c>
      <c r="K32" s="4"/>
      <c r="L32" s="4"/>
      <c r="M32" s="4"/>
      <c r="N32" s="4"/>
      <c r="O32" s="4" t="s">
        <v>54</v>
      </c>
      <c r="P32" s="49"/>
      <c r="Q32" s="4"/>
      <c r="R32" s="4"/>
      <c r="S32" s="4"/>
      <c r="T32" s="4"/>
      <c r="U32" s="4"/>
      <c r="V32" s="49"/>
      <c r="W32" s="53"/>
      <c r="X32" s="63">
        <f t="shared" si="6"/>
        <v>0.1239791582663383</v>
      </c>
      <c r="Y32" s="4"/>
      <c r="Z32" s="79">
        <f t="shared" si="7"/>
        <v>-0.045917459775337545</v>
      </c>
      <c r="AA32" s="10"/>
      <c r="AB32" s="7"/>
      <c r="AC32" s="4"/>
      <c r="AD32" s="4"/>
      <c r="AE32" s="4"/>
      <c r="AF32" s="4"/>
      <c r="AG32" s="4"/>
      <c r="AH32" s="4"/>
      <c r="AI32" s="4"/>
      <c r="AJ32" s="4"/>
      <c r="AK32" s="6"/>
    </row>
    <row r="33" spans="1:36" ht="17.25" thickBot="1" thickTop="1">
      <c r="A33" s="19"/>
      <c r="B33" s="76"/>
      <c r="C33" s="76"/>
      <c r="D33" s="76"/>
      <c r="E33" s="76"/>
      <c r="F33" s="76"/>
      <c r="G33" s="76"/>
      <c r="H33" s="76"/>
      <c r="I33" s="76"/>
      <c r="J33" s="76"/>
      <c r="K33" s="4"/>
      <c r="L33" s="4"/>
      <c r="M33" s="4"/>
      <c r="N33" s="4"/>
      <c r="O33" s="32">
        <f>B46</f>
        <v>1696071</v>
      </c>
      <c r="P33" s="49"/>
      <c r="Q33" s="4"/>
      <c r="R33" s="4" t="s">
        <v>54</v>
      </c>
      <c r="S33" s="4"/>
      <c r="T33" s="4"/>
      <c r="U33" s="4"/>
      <c r="V33" s="49"/>
      <c r="W33" s="4"/>
      <c r="X33" s="63">
        <f t="shared" si="6"/>
        <v>0.21142179422038326</v>
      </c>
      <c r="Y33" s="10"/>
      <c r="Z33" s="79">
        <f t="shared" si="7"/>
        <v>-0.5513723361552192</v>
      </c>
      <c r="AA33" s="7"/>
      <c r="AB33" s="7"/>
      <c r="AC33" s="4"/>
      <c r="AD33" s="4"/>
      <c r="AE33" s="4"/>
      <c r="AF33" s="4"/>
      <c r="AG33" s="4"/>
      <c r="AH33" s="4"/>
      <c r="AI33" s="13"/>
      <c r="AJ33" s="13"/>
    </row>
    <row r="34" spans="1:36" ht="17.25" thickBot="1" thickTop="1">
      <c r="A34" s="19" t="s">
        <v>66</v>
      </c>
      <c r="B34" s="77">
        <v>12500</v>
      </c>
      <c r="C34" s="77">
        <v>12500</v>
      </c>
      <c r="D34" s="77">
        <v>12500</v>
      </c>
      <c r="E34" s="77">
        <v>12500</v>
      </c>
      <c r="F34" s="77">
        <v>12500</v>
      </c>
      <c r="G34" s="77">
        <v>12500</v>
      </c>
      <c r="H34" s="77">
        <v>12500</v>
      </c>
      <c r="I34" s="77">
        <v>12500</v>
      </c>
      <c r="J34" s="77">
        <v>12500</v>
      </c>
      <c r="K34" s="4"/>
      <c r="L34" s="4"/>
      <c r="M34" s="4"/>
      <c r="N34" s="4"/>
      <c r="O34" s="32">
        <f>C46</f>
        <v>1891071</v>
      </c>
      <c r="P34" s="52"/>
      <c r="Q34" s="4"/>
      <c r="R34" s="32">
        <f>O33</f>
        <v>1696071</v>
      </c>
      <c r="S34" s="4"/>
      <c r="T34" s="4"/>
      <c r="U34" s="4"/>
      <c r="V34" s="57" t="s">
        <v>29</v>
      </c>
      <c r="W34" s="4"/>
      <c r="X34" s="63">
        <f t="shared" si="6"/>
        <v>0.27308566604840695</v>
      </c>
      <c r="Y34" s="7"/>
      <c r="Z34" s="79">
        <f t="shared" si="7"/>
        <v>0.12170288073209957</v>
      </c>
      <c r="AA34" s="4"/>
      <c r="AB34" s="4"/>
      <c r="AC34" s="4"/>
      <c r="AD34" s="4"/>
      <c r="AE34" s="7"/>
      <c r="AF34" s="4"/>
      <c r="AG34" s="4"/>
      <c r="AH34" s="4"/>
      <c r="AI34" s="13"/>
      <c r="AJ34" s="13"/>
    </row>
    <row r="35" spans="1:36" ht="17.25" thickBot="1" thickTop="1">
      <c r="A35" s="2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2">
        <f>D46</f>
        <v>1871071</v>
      </c>
      <c r="P35" s="4"/>
      <c r="Q35" s="4"/>
      <c r="R35" s="32">
        <f aca="true" t="shared" si="8" ref="R35:R42">O34</f>
        <v>1891071</v>
      </c>
      <c r="S35" s="4"/>
      <c r="T35" s="4"/>
      <c r="U35" s="4"/>
      <c r="V35" s="49"/>
      <c r="W35" s="4"/>
      <c r="X35" s="63">
        <f t="shared" si="6"/>
        <v>0.15344174193028182</v>
      </c>
      <c r="Y35" s="4"/>
      <c r="Z35" s="79">
        <f t="shared" si="7"/>
        <v>0.20478862065809042</v>
      </c>
      <c r="AA35" s="8"/>
      <c r="AB35" s="4"/>
      <c r="AC35" s="64"/>
      <c r="AD35" s="4"/>
      <c r="AE35" s="7"/>
      <c r="AF35" s="4"/>
      <c r="AG35" s="4"/>
      <c r="AH35" s="4"/>
      <c r="AI35" s="13"/>
      <c r="AJ35" s="13"/>
    </row>
    <row r="36" spans="1:36" ht="17.25" thickBot="1" thickTop="1">
      <c r="A36" s="20" t="s">
        <v>30</v>
      </c>
      <c r="B36" s="67">
        <v>64540</v>
      </c>
      <c r="C36" s="67">
        <v>64540</v>
      </c>
      <c r="D36" s="67">
        <v>64540</v>
      </c>
      <c r="E36" s="67">
        <v>64540</v>
      </c>
      <c r="F36" s="67">
        <v>64540</v>
      </c>
      <c r="G36" s="67">
        <v>64540</v>
      </c>
      <c r="H36" s="67">
        <v>64540</v>
      </c>
      <c r="I36" s="67">
        <v>64540</v>
      </c>
      <c r="J36" s="67">
        <v>64540</v>
      </c>
      <c r="K36" s="4"/>
      <c r="L36" s="4"/>
      <c r="M36" s="4"/>
      <c r="N36" s="4"/>
      <c r="O36" s="32">
        <f>E46</f>
        <v>1841071</v>
      </c>
      <c r="P36" s="3"/>
      <c r="Q36" s="4"/>
      <c r="R36" s="32">
        <f t="shared" si="8"/>
        <v>1871071</v>
      </c>
      <c r="S36" s="4"/>
      <c r="T36" s="4"/>
      <c r="U36" s="4"/>
      <c r="V36" s="49"/>
      <c r="W36" s="4"/>
      <c r="X36" s="63">
        <f t="shared" si="6"/>
        <v>0.09277927225189962</v>
      </c>
      <c r="Y36" s="4"/>
      <c r="Z36" s="79">
        <f t="shared" si="7"/>
        <v>0.27308566604840695</v>
      </c>
      <c r="AA36" s="4"/>
      <c r="AB36" s="4"/>
      <c r="AC36" s="4"/>
      <c r="AD36" s="4"/>
      <c r="AE36" s="4"/>
      <c r="AF36" s="4"/>
      <c r="AG36" s="11"/>
      <c r="AH36" s="4"/>
      <c r="AI36" s="13"/>
      <c r="AJ36" s="13"/>
    </row>
    <row r="37" spans="1:36" ht="16.5" thickBot="1">
      <c r="A37" s="19" t="s">
        <v>32</v>
      </c>
      <c r="B37" s="68">
        <v>590396</v>
      </c>
      <c r="C37" s="68">
        <v>590396</v>
      </c>
      <c r="D37" s="68">
        <v>590396</v>
      </c>
      <c r="E37" s="68">
        <v>590396</v>
      </c>
      <c r="F37" s="68">
        <v>590396</v>
      </c>
      <c r="G37" s="68">
        <v>590396</v>
      </c>
      <c r="H37" s="68">
        <v>590396</v>
      </c>
      <c r="I37" s="68">
        <v>590396</v>
      </c>
      <c r="J37" s="68">
        <v>590396</v>
      </c>
      <c r="K37" s="4"/>
      <c r="L37" s="4"/>
      <c r="M37" s="4"/>
      <c r="N37" s="4"/>
      <c r="O37" s="32">
        <f>F46</f>
        <v>1821071</v>
      </c>
      <c r="P37" s="36"/>
      <c r="Q37" s="4"/>
      <c r="R37" s="32">
        <f t="shared" si="8"/>
        <v>1841071</v>
      </c>
      <c r="S37" s="51"/>
      <c r="T37" s="3"/>
      <c r="U37" s="3"/>
      <c r="V37" s="35"/>
      <c r="W37" s="3"/>
      <c r="X37" s="3"/>
      <c r="Y37" s="4"/>
      <c r="Z37" s="79">
        <f t="shared" si="7"/>
        <v>0.13532230403148435</v>
      </c>
      <c r="AA37" s="4"/>
      <c r="AB37" s="7"/>
      <c r="AC37" s="4"/>
      <c r="AD37" s="4"/>
      <c r="AE37" s="4"/>
      <c r="AF37" s="4"/>
      <c r="AG37" s="4"/>
      <c r="AH37" s="4"/>
      <c r="AI37" s="13"/>
      <c r="AJ37" s="13"/>
    </row>
    <row r="38" spans="1:36" ht="16.5" thickBot="1">
      <c r="A38" s="19" t="s">
        <v>34</v>
      </c>
      <c r="B38" s="68">
        <v>2467</v>
      </c>
      <c r="C38" s="68">
        <v>2467</v>
      </c>
      <c r="D38" s="68">
        <v>2467</v>
      </c>
      <c r="E38" s="68">
        <v>2467</v>
      </c>
      <c r="F38" s="68">
        <v>2467</v>
      </c>
      <c r="G38" s="68">
        <v>2467</v>
      </c>
      <c r="H38" s="68">
        <v>2467</v>
      </c>
      <c r="I38" s="68">
        <v>2467</v>
      </c>
      <c r="J38" s="68">
        <v>2467</v>
      </c>
      <c r="K38" s="4"/>
      <c r="L38" s="4"/>
      <c r="M38" s="4"/>
      <c r="N38" s="4"/>
      <c r="O38" s="32">
        <f>G46</f>
        <v>1791071</v>
      </c>
      <c r="P38" s="35"/>
      <c r="Q38" s="4"/>
      <c r="R38" s="32">
        <f t="shared" si="8"/>
        <v>1821071</v>
      </c>
      <c r="S38" s="36"/>
      <c r="T38" s="15"/>
      <c r="U38" s="15" t="s">
        <v>58</v>
      </c>
      <c r="V38" s="35"/>
      <c r="W38" s="15"/>
      <c r="X38" s="15"/>
      <c r="Y38" s="10"/>
      <c r="Z38" s="79">
        <f t="shared" si="7"/>
        <v>-0.11930314806661424</v>
      </c>
      <c r="AA38" s="10"/>
      <c r="AB38" s="10"/>
      <c r="AC38" s="4"/>
      <c r="AD38" s="4"/>
      <c r="AE38" s="4"/>
      <c r="AF38" s="4"/>
      <c r="AG38" s="4"/>
      <c r="AH38" s="4"/>
      <c r="AI38" s="13"/>
      <c r="AJ38" s="13"/>
    </row>
    <row r="39" spans="1:36" ht="16.5" thickBot="1">
      <c r="A39" s="19" t="s">
        <v>35</v>
      </c>
      <c r="B39" s="69">
        <v>5000</v>
      </c>
      <c r="C39" s="69">
        <v>200000</v>
      </c>
      <c r="D39" s="69">
        <v>180000</v>
      </c>
      <c r="E39" s="69">
        <v>150000</v>
      </c>
      <c r="F39" s="69">
        <v>130000</v>
      </c>
      <c r="G39" s="69">
        <v>100000</v>
      </c>
      <c r="H39" s="69">
        <v>75000</v>
      </c>
      <c r="I39" s="69">
        <v>50000</v>
      </c>
      <c r="J39" s="69">
        <v>25000</v>
      </c>
      <c r="K39" s="4"/>
      <c r="L39" s="4"/>
      <c r="M39" s="4"/>
      <c r="N39" s="4"/>
      <c r="O39" s="32">
        <f>H46</f>
        <v>1766071</v>
      </c>
      <c r="P39" s="35"/>
      <c r="Q39" s="4"/>
      <c r="R39" s="32">
        <f t="shared" si="8"/>
        <v>1791071</v>
      </c>
      <c r="S39" s="35"/>
      <c r="T39" s="15"/>
      <c r="U39" s="47">
        <f>R34/R45</f>
        <v>2.026884977897601</v>
      </c>
      <c r="V39" s="60"/>
      <c r="W39" s="15"/>
      <c r="X39" s="15"/>
      <c r="Y39" s="4"/>
      <c r="Z39" s="4"/>
      <c r="AA39" s="4"/>
      <c r="AB39" s="4"/>
      <c r="AC39" s="4"/>
      <c r="AD39" s="4"/>
      <c r="AE39" s="7"/>
      <c r="AF39" s="4"/>
      <c r="AG39" s="4"/>
      <c r="AH39" s="4"/>
      <c r="AI39" s="13"/>
      <c r="AJ39" s="13"/>
    </row>
    <row r="40" spans="1:36" ht="17.25" thickBot="1" thickTop="1">
      <c r="A40" s="19"/>
      <c r="B40" s="6"/>
      <c r="C40" s="6"/>
      <c r="D40" s="6"/>
      <c r="E40" s="6"/>
      <c r="F40" s="6"/>
      <c r="G40" s="6"/>
      <c r="H40" s="6"/>
      <c r="I40" s="6"/>
      <c r="J40" s="6"/>
      <c r="K40" s="4"/>
      <c r="L40" s="4"/>
      <c r="M40" s="4"/>
      <c r="N40" s="4"/>
      <c r="O40" s="32">
        <f>I46</f>
        <v>1741071</v>
      </c>
      <c r="P40" s="35"/>
      <c r="Q40" s="4"/>
      <c r="R40" s="32">
        <f t="shared" si="8"/>
        <v>1766071</v>
      </c>
      <c r="S40" s="35"/>
      <c r="T40" s="15"/>
      <c r="U40" s="47">
        <f aca="true" t="shared" si="9" ref="U40:U47">R35/R46</f>
        <v>1.7945476647557808</v>
      </c>
      <c r="V40" s="60"/>
      <c r="W40" s="15"/>
      <c r="X40" s="15"/>
      <c r="Y40" s="4"/>
      <c r="Z40" s="4"/>
      <c r="AA40" s="4"/>
      <c r="AB40" s="4"/>
      <c r="AC40" s="10"/>
      <c r="AD40" s="4"/>
      <c r="AE40" s="7"/>
      <c r="AF40" s="10"/>
      <c r="AG40" s="4"/>
      <c r="AH40" s="4"/>
      <c r="AI40" s="13"/>
      <c r="AJ40" s="13"/>
    </row>
    <row r="41" spans="1:36" ht="17.25" thickBot="1" thickTop="1">
      <c r="A41" s="19" t="s">
        <v>36</v>
      </c>
      <c r="B41" s="67">
        <v>20000</v>
      </c>
      <c r="C41" s="67">
        <v>20000</v>
      </c>
      <c r="D41" s="67">
        <v>20000</v>
      </c>
      <c r="E41" s="67">
        <v>20000</v>
      </c>
      <c r="F41" s="67">
        <v>20000</v>
      </c>
      <c r="G41" s="67">
        <v>20000</v>
      </c>
      <c r="H41" s="67">
        <v>20000</v>
      </c>
      <c r="I41" s="67">
        <v>20000</v>
      </c>
      <c r="J41" s="67">
        <v>20000</v>
      </c>
      <c r="K41" s="4"/>
      <c r="L41" s="4"/>
      <c r="M41" s="4"/>
      <c r="N41" s="4"/>
      <c r="O41" s="32">
        <f>J46</f>
        <v>1716071</v>
      </c>
      <c r="P41" s="35"/>
      <c r="Q41" s="4"/>
      <c r="R41" s="32">
        <f t="shared" si="8"/>
        <v>1741071</v>
      </c>
      <c r="S41" s="35"/>
      <c r="T41" s="15"/>
      <c r="U41" s="47">
        <f t="shared" si="9"/>
        <v>1.9019066118987138</v>
      </c>
      <c r="V41" s="60"/>
      <c r="W41" s="15"/>
      <c r="X41" s="15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3"/>
      <c r="AJ41" s="13"/>
    </row>
    <row r="42" spans="1:36" ht="16.5" thickBot="1">
      <c r="A42" s="19" t="s">
        <v>37</v>
      </c>
      <c r="B42" s="68">
        <v>250000</v>
      </c>
      <c r="C42" s="68">
        <v>250000</v>
      </c>
      <c r="D42" s="68">
        <v>250000</v>
      </c>
      <c r="E42" s="68">
        <v>250000</v>
      </c>
      <c r="F42" s="68">
        <v>250000</v>
      </c>
      <c r="G42" s="68">
        <v>250000</v>
      </c>
      <c r="H42" s="68">
        <v>250000</v>
      </c>
      <c r="I42" s="68">
        <v>250000</v>
      </c>
      <c r="J42" s="68">
        <v>250000</v>
      </c>
      <c r="K42" s="1"/>
      <c r="L42" s="1"/>
      <c r="M42" s="1"/>
      <c r="N42" s="1"/>
      <c r="O42" s="4"/>
      <c r="P42" s="46" t="s">
        <v>5</v>
      </c>
      <c r="Q42" s="4"/>
      <c r="R42" s="32">
        <f t="shared" si="8"/>
        <v>1716071</v>
      </c>
      <c r="S42" s="35"/>
      <c r="T42" s="15"/>
      <c r="U42" s="47">
        <f t="shared" si="9"/>
        <v>1.7470997459638429</v>
      </c>
      <c r="V42" s="60"/>
      <c r="W42" s="15"/>
      <c r="X42" s="15"/>
      <c r="Y42" s="12"/>
      <c r="Z42" s="4"/>
      <c r="AA42" s="4"/>
      <c r="AB42" s="4"/>
      <c r="AC42" s="8"/>
      <c r="AD42" s="4"/>
      <c r="AE42" s="64"/>
      <c r="AF42" s="7"/>
      <c r="AG42" s="4"/>
      <c r="AH42" s="4"/>
      <c r="AI42" s="13"/>
      <c r="AJ42" s="13"/>
    </row>
    <row r="43" spans="1:36" ht="16.5" thickBot="1">
      <c r="A43" s="19" t="s">
        <v>38</v>
      </c>
      <c r="B43" s="68">
        <v>549668</v>
      </c>
      <c r="C43" s="68">
        <v>549668</v>
      </c>
      <c r="D43" s="68">
        <v>549668</v>
      </c>
      <c r="E43" s="68">
        <v>549668</v>
      </c>
      <c r="F43" s="68">
        <v>549668</v>
      </c>
      <c r="G43" s="68">
        <v>549668</v>
      </c>
      <c r="H43" s="68">
        <v>549668</v>
      </c>
      <c r="I43" s="68">
        <v>549668</v>
      </c>
      <c r="J43" s="68">
        <v>549668</v>
      </c>
      <c r="K43" s="1"/>
      <c r="L43" s="1"/>
      <c r="M43" s="1"/>
      <c r="N43" s="1"/>
      <c r="O43" s="4"/>
      <c r="P43" s="35"/>
      <c r="Q43" s="4"/>
      <c r="R43" s="4"/>
      <c r="S43" s="37" t="s">
        <v>23</v>
      </c>
      <c r="T43" s="27"/>
      <c r="U43" s="47">
        <f t="shared" si="9"/>
        <v>1.6802849637428756</v>
      </c>
      <c r="V43" s="61"/>
      <c r="W43" s="58"/>
      <c r="X43" s="58"/>
      <c r="Y43" s="7"/>
      <c r="Z43" s="4"/>
      <c r="AA43" s="4"/>
      <c r="AB43" s="4"/>
      <c r="AC43" s="4"/>
      <c r="AD43" s="4"/>
      <c r="AE43" s="4"/>
      <c r="AF43" s="4"/>
      <c r="AG43" s="4"/>
      <c r="AH43" s="7"/>
      <c r="AI43" s="13"/>
      <c r="AJ43" s="13"/>
    </row>
    <row r="44" spans="1:36" ht="16.5" thickBot="1">
      <c r="A44" s="20" t="s">
        <v>39</v>
      </c>
      <c r="B44" s="69">
        <v>214000</v>
      </c>
      <c r="C44" s="69">
        <v>214000</v>
      </c>
      <c r="D44" s="69">
        <v>214000</v>
      </c>
      <c r="E44" s="69">
        <v>214000</v>
      </c>
      <c r="F44" s="69">
        <v>214000</v>
      </c>
      <c r="G44" s="69">
        <v>214000</v>
      </c>
      <c r="H44" s="69">
        <v>214000</v>
      </c>
      <c r="I44" s="69">
        <v>214000</v>
      </c>
      <c r="J44" s="69">
        <v>214000</v>
      </c>
      <c r="O44" s="44" t="s">
        <v>55</v>
      </c>
      <c r="P44" s="35"/>
      <c r="Q44" s="4"/>
      <c r="R44" s="4" t="s">
        <v>40</v>
      </c>
      <c r="S44" s="35"/>
      <c r="T44" s="12"/>
      <c r="U44" s="47">
        <f t="shared" si="9"/>
        <v>2.3760969610778644</v>
      </c>
      <c r="W44" s="58"/>
      <c r="X44" s="58"/>
      <c r="Y44" s="14"/>
      <c r="Z44" s="4"/>
      <c r="AA44" s="8"/>
      <c r="AB44" s="4"/>
      <c r="AC44" s="18"/>
      <c r="AD44" s="7"/>
      <c r="AE44" s="10"/>
      <c r="AF44" s="10"/>
      <c r="AG44" s="4"/>
      <c r="AH44" s="4"/>
      <c r="AI44" s="13"/>
      <c r="AJ44" s="13"/>
    </row>
    <row r="45" spans="1:36" ht="17.25" thickBot="1" thickTop="1">
      <c r="A45" s="20"/>
      <c r="B45" s="12"/>
      <c r="C45" s="12"/>
      <c r="D45" s="12"/>
      <c r="E45" s="12"/>
      <c r="F45" s="12"/>
      <c r="G45" s="12"/>
      <c r="H45" s="12"/>
      <c r="I45" s="12"/>
      <c r="J45" s="12"/>
      <c r="O45" s="43">
        <f>B54</f>
        <v>859284</v>
      </c>
      <c r="P45" s="34"/>
      <c r="Q45" s="27"/>
      <c r="R45" s="45">
        <f aca="true" t="shared" si="10" ref="R45:R53">O33-O45</f>
        <v>836787</v>
      </c>
      <c r="S45" s="35"/>
      <c r="T45" s="15"/>
      <c r="U45" s="47">
        <f t="shared" si="9"/>
        <v>2.60180439519319</v>
      </c>
      <c r="W45" s="58"/>
      <c r="X45" s="58"/>
      <c r="Y45" s="14"/>
      <c r="Z45" s="4"/>
      <c r="AA45" s="4"/>
      <c r="AB45" s="4"/>
      <c r="AC45" s="4"/>
      <c r="AD45" s="7"/>
      <c r="AE45" s="7"/>
      <c r="AF45" s="4"/>
      <c r="AG45" s="4"/>
      <c r="AH45" s="4"/>
      <c r="AI45" s="13"/>
      <c r="AJ45" s="13"/>
    </row>
    <row r="46" spans="1:36" ht="16.5" thickBot="1">
      <c r="A46" s="20" t="s">
        <v>56</v>
      </c>
      <c r="B46" s="41">
        <f>SUM(B36:B39)+SUM(B41:B44)</f>
        <v>1696071</v>
      </c>
      <c r="C46" s="41">
        <f aca="true" t="shared" si="11" ref="C46:J46">SUM(C36:C39)+SUM(C41:C44)</f>
        <v>1891071</v>
      </c>
      <c r="D46" s="41">
        <f t="shared" si="11"/>
        <v>1871071</v>
      </c>
      <c r="E46" s="41">
        <f t="shared" si="11"/>
        <v>1841071</v>
      </c>
      <c r="F46" s="41">
        <f t="shared" si="11"/>
        <v>1821071</v>
      </c>
      <c r="G46" s="41">
        <f t="shared" si="11"/>
        <v>1791071</v>
      </c>
      <c r="H46" s="41">
        <f t="shared" si="11"/>
        <v>1766071</v>
      </c>
      <c r="I46" s="41">
        <f t="shared" si="11"/>
        <v>1741071</v>
      </c>
      <c r="J46" s="41">
        <f t="shared" si="11"/>
        <v>1716071</v>
      </c>
      <c r="O46" s="43">
        <f>C54</f>
        <v>837284</v>
      </c>
      <c r="P46" s="34"/>
      <c r="Q46" s="12"/>
      <c r="R46" s="45">
        <f t="shared" si="10"/>
        <v>1053787</v>
      </c>
      <c r="S46" s="35"/>
      <c r="T46" s="15"/>
      <c r="U46" s="47">
        <f t="shared" si="9"/>
        <v>1.5773613930948633</v>
      </c>
      <c r="W46" s="58"/>
      <c r="X46" s="58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13"/>
      <c r="AJ46" s="13"/>
    </row>
    <row r="47" spans="1:36" ht="16.5" thickBot="1">
      <c r="A47" s="20"/>
      <c r="B47" s="4"/>
      <c r="C47" s="4"/>
      <c r="D47" s="4"/>
      <c r="E47" s="4"/>
      <c r="F47" s="4"/>
      <c r="G47" s="4"/>
      <c r="H47" s="4"/>
      <c r="I47" s="4"/>
      <c r="J47" s="4"/>
      <c r="O47" s="42">
        <f>D54</f>
        <v>887284</v>
      </c>
      <c r="P47" s="33"/>
      <c r="Q47" s="15"/>
      <c r="R47" s="45">
        <f t="shared" si="10"/>
        <v>983787</v>
      </c>
      <c r="S47" s="34"/>
      <c r="T47" s="15"/>
      <c r="U47" s="47">
        <f t="shared" si="9"/>
        <v>1.4557939644736495</v>
      </c>
      <c r="W47" s="58"/>
      <c r="X47" s="58"/>
      <c r="Y47" s="13"/>
      <c r="Z47" s="4"/>
      <c r="AA47" s="10"/>
      <c r="AB47" s="10"/>
      <c r="AC47" s="4"/>
      <c r="AD47" s="4"/>
      <c r="AE47" s="4"/>
      <c r="AF47" s="4"/>
      <c r="AG47" s="4"/>
      <c r="AH47" s="4"/>
      <c r="AI47" s="13"/>
      <c r="AJ47" s="13"/>
    </row>
    <row r="48" spans="1:36" ht="17.25" thickBot="1" thickTop="1">
      <c r="A48" s="19" t="s">
        <v>41</v>
      </c>
      <c r="B48" s="67">
        <v>99284</v>
      </c>
      <c r="C48" s="67">
        <v>99284</v>
      </c>
      <c r="D48" s="67">
        <v>99284</v>
      </c>
      <c r="E48" s="67">
        <v>99284</v>
      </c>
      <c r="F48" s="67">
        <v>99284</v>
      </c>
      <c r="G48" s="67">
        <v>99284</v>
      </c>
      <c r="H48" s="67">
        <v>99284</v>
      </c>
      <c r="I48" s="67">
        <v>99284</v>
      </c>
      <c r="J48" s="67">
        <v>99284</v>
      </c>
      <c r="O48" s="42">
        <f>E54</f>
        <v>787284</v>
      </c>
      <c r="P48" s="3"/>
      <c r="Q48" s="15"/>
      <c r="R48" s="45">
        <f t="shared" si="10"/>
        <v>1053787</v>
      </c>
      <c r="S48" s="34"/>
      <c r="T48" s="15"/>
      <c r="U48" s="4"/>
      <c r="X48" s="13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13"/>
      <c r="AJ48" s="13"/>
    </row>
    <row r="49" spans="1:36" ht="16.5" thickBot="1">
      <c r="A49" s="19" t="s">
        <v>42</v>
      </c>
      <c r="B49" s="68">
        <v>38000</v>
      </c>
      <c r="C49" s="68">
        <v>38000</v>
      </c>
      <c r="D49" s="68">
        <v>38000</v>
      </c>
      <c r="E49" s="68">
        <v>38000</v>
      </c>
      <c r="F49" s="68">
        <v>38000</v>
      </c>
      <c r="G49" s="68">
        <v>38000</v>
      </c>
      <c r="H49" s="68">
        <v>38000</v>
      </c>
      <c r="I49" s="68">
        <v>38000</v>
      </c>
      <c r="J49" s="68">
        <v>38000</v>
      </c>
      <c r="O49" s="42">
        <f>F54</f>
        <v>737284</v>
      </c>
      <c r="P49" s="4"/>
      <c r="Q49" s="15"/>
      <c r="R49" s="45">
        <f t="shared" si="10"/>
        <v>1083787</v>
      </c>
      <c r="S49" s="33"/>
      <c r="T49" s="15"/>
      <c r="U49" s="4"/>
      <c r="X49" s="13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13"/>
      <c r="AJ49" s="13"/>
    </row>
    <row r="50" spans="1:36" ht="16.5" thickBot="1">
      <c r="A50" s="19" t="s">
        <v>43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O50" s="42">
        <f>G54</f>
        <v>1037284</v>
      </c>
      <c r="P50" s="4"/>
      <c r="Q50" s="15"/>
      <c r="R50" s="45">
        <f t="shared" si="10"/>
        <v>753787</v>
      </c>
      <c r="S50" s="3"/>
      <c r="T50" s="3"/>
      <c r="U50" s="4"/>
      <c r="X50" s="13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13"/>
      <c r="AJ50" s="13"/>
    </row>
    <row r="51" spans="5:36" ht="14.25" thickBot="1" thickTop="1">
      <c r="E51" s="12"/>
      <c r="O51" s="42">
        <f>H54</f>
        <v>1087284</v>
      </c>
      <c r="P51" s="4"/>
      <c r="Q51" s="15"/>
      <c r="R51" s="45">
        <f t="shared" si="10"/>
        <v>678787</v>
      </c>
      <c r="S51" s="4"/>
      <c r="T51" s="3"/>
      <c r="U51" s="4"/>
      <c r="Z51" s="14"/>
      <c r="AA51" s="14"/>
      <c r="AB51" s="14"/>
      <c r="AC51" s="14"/>
      <c r="AD51" s="14"/>
      <c r="AE51" s="14"/>
      <c r="AF51" s="14"/>
      <c r="AG51" s="14"/>
      <c r="AH51" s="14"/>
      <c r="AI51" s="13"/>
      <c r="AJ51" s="13"/>
    </row>
    <row r="52" spans="1:36" ht="17.25" thickBot="1" thickTop="1">
      <c r="A52" s="26" t="s">
        <v>51</v>
      </c>
      <c r="B52" s="70">
        <v>722000</v>
      </c>
      <c r="C52" s="70">
        <v>700000</v>
      </c>
      <c r="D52" s="70">
        <v>750000</v>
      </c>
      <c r="E52" s="70">
        <v>650000</v>
      </c>
      <c r="F52" s="70">
        <v>600000</v>
      </c>
      <c r="G52" s="70">
        <v>900000</v>
      </c>
      <c r="H52" s="70">
        <v>950000</v>
      </c>
      <c r="I52" s="70">
        <v>500000</v>
      </c>
      <c r="J52" s="70">
        <v>400000</v>
      </c>
      <c r="O52" s="42">
        <f>I54</f>
        <v>637284</v>
      </c>
      <c r="P52" s="4"/>
      <c r="Q52" s="3"/>
      <c r="R52" s="45">
        <f t="shared" si="10"/>
        <v>1103787</v>
      </c>
      <c r="S52" s="4"/>
      <c r="T52" s="4"/>
      <c r="U52" s="4"/>
      <c r="Z52" s="14"/>
      <c r="AA52" s="14"/>
      <c r="AB52" s="14"/>
      <c r="AC52" s="14"/>
      <c r="AD52" s="14"/>
      <c r="AE52" s="14"/>
      <c r="AF52" s="14"/>
      <c r="AG52" s="14"/>
      <c r="AH52" s="14"/>
      <c r="AI52" s="13"/>
      <c r="AJ52" s="13"/>
    </row>
    <row r="53" spans="15:36" ht="14.25" thickBot="1" thickTop="1">
      <c r="O53" s="42">
        <f>J54</f>
        <v>537284</v>
      </c>
      <c r="P53" s="4"/>
      <c r="Q53" s="3"/>
      <c r="R53" s="45">
        <f t="shared" si="10"/>
        <v>1178787</v>
      </c>
      <c r="S53" s="4"/>
      <c r="T53" s="4"/>
      <c r="U53" s="4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21" ht="16.5" thickBot="1">
      <c r="A54" s="26" t="s">
        <v>57</v>
      </c>
      <c r="B54" s="42">
        <f>B48+B49+B50+B52</f>
        <v>859284</v>
      </c>
      <c r="C54" s="42">
        <f aca="true" t="shared" si="12" ref="C54:J54">C48+C49+C50+C52</f>
        <v>837284</v>
      </c>
      <c r="D54" s="42">
        <f t="shared" si="12"/>
        <v>887284</v>
      </c>
      <c r="E54" s="42">
        <f t="shared" si="12"/>
        <v>787284</v>
      </c>
      <c r="F54" s="42">
        <f t="shared" si="12"/>
        <v>737284</v>
      </c>
      <c r="G54" s="42">
        <f t="shared" si="12"/>
        <v>1037284</v>
      </c>
      <c r="H54" s="42">
        <f t="shared" si="12"/>
        <v>1087284</v>
      </c>
      <c r="I54" s="42">
        <f t="shared" si="12"/>
        <v>637284</v>
      </c>
      <c r="J54" s="42">
        <f t="shared" si="12"/>
        <v>537284</v>
      </c>
      <c r="P54" s="4"/>
      <c r="Q54" s="4"/>
      <c r="R54" s="4"/>
      <c r="S54" s="4"/>
      <c r="T54" s="4"/>
      <c r="U54" s="4"/>
    </row>
    <row r="55" spans="16:21" ht="12.75">
      <c r="P55" s="4"/>
      <c r="Q55" s="4"/>
      <c r="R55" s="4"/>
      <c r="S55" s="4"/>
      <c r="T55" s="4"/>
      <c r="U55" s="4"/>
    </row>
    <row r="56" spans="16:21" ht="12.75">
      <c r="P56" s="4"/>
      <c r="Q56" s="4"/>
      <c r="R56" s="4"/>
      <c r="S56" s="4"/>
      <c r="T56" s="4"/>
      <c r="U56" s="4"/>
    </row>
    <row r="57" spans="16:21" ht="12.75">
      <c r="P57" s="4"/>
      <c r="Q57" s="4"/>
      <c r="R57" s="4"/>
      <c r="S57" s="4"/>
      <c r="T57" s="4"/>
      <c r="U57" s="4"/>
    </row>
    <row r="58" spans="16:21" ht="12.75">
      <c r="P58" s="4"/>
      <c r="Q58" s="4"/>
      <c r="R58" s="4"/>
      <c r="S58" s="4"/>
      <c r="T58" s="4"/>
      <c r="U58" s="4"/>
    </row>
    <row r="59" spans="16:21" ht="12.75">
      <c r="P59" s="4"/>
      <c r="Q59" s="4"/>
      <c r="R59" s="4"/>
      <c r="S59" s="4"/>
      <c r="T59" s="4"/>
      <c r="U59" s="4"/>
    </row>
    <row r="60" spans="16:21" ht="12.75">
      <c r="P60" s="4"/>
      <c r="Q60" s="4"/>
      <c r="R60" s="4"/>
      <c r="S60" s="4"/>
      <c r="T60" s="4"/>
      <c r="U60" s="4"/>
    </row>
    <row r="61" spans="16:21" ht="12.75">
      <c r="P61" s="4"/>
      <c r="Q61" s="4"/>
      <c r="R61" s="4"/>
      <c r="S61" s="4"/>
      <c r="T61" s="4"/>
      <c r="U61" s="4"/>
    </row>
    <row r="62" spans="16:21" ht="12.75">
      <c r="P62" s="4"/>
      <c r="Q62" s="4"/>
      <c r="R62" s="4"/>
      <c r="S62" s="4"/>
      <c r="T62" s="4"/>
      <c r="U62" s="4"/>
    </row>
    <row r="63" spans="16:21" ht="12.75">
      <c r="P63" s="4"/>
      <c r="Q63" s="4"/>
      <c r="R63" s="4"/>
      <c r="S63" s="4"/>
      <c r="T63" s="4"/>
      <c r="U63" s="4"/>
    </row>
    <row r="64" spans="16:21" ht="12.75">
      <c r="P64" s="1"/>
      <c r="Q64" s="4"/>
      <c r="R64" s="4"/>
      <c r="S64" s="4"/>
      <c r="T64" s="4"/>
      <c r="U64" s="4"/>
    </row>
    <row r="65" spans="16:21" ht="12.75">
      <c r="P65" s="1"/>
      <c r="Q65" s="4"/>
      <c r="R65" s="4"/>
      <c r="S65" s="4"/>
      <c r="T65" s="4"/>
      <c r="U65" s="1"/>
    </row>
    <row r="66" spans="17:21" ht="12.75">
      <c r="Q66" s="4"/>
      <c r="R66" s="4"/>
      <c r="S66" s="4"/>
      <c r="T66" s="4"/>
      <c r="U66" s="1"/>
    </row>
    <row r="67" spans="17:20" ht="12.75">
      <c r="Q67" s="4"/>
      <c r="R67" s="4"/>
      <c r="S67" s="4"/>
      <c r="T67" s="4"/>
    </row>
    <row r="68" spans="17:20" ht="12.75">
      <c r="Q68" s="4"/>
      <c r="R68" s="4"/>
      <c r="S68" s="4"/>
      <c r="T68" s="4"/>
    </row>
    <row r="69" spans="17:20" ht="12.75">
      <c r="Q69" s="1"/>
      <c r="R69" s="1"/>
      <c r="S69" s="1"/>
      <c r="T69" s="1"/>
    </row>
    <row r="70" spans="17:20" ht="12.75">
      <c r="Q70" s="1"/>
      <c r="R70" s="1"/>
      <c r="S70" s="1"/>
      <c r="T70" s="1"/>
    </row>
  </sheetData>
  <sheetProtection/>
  <printOptions/>
  <pageMargins left="0.75" right="0.75" top="1" bottom="1" header="0.5" footer="0.5"/>
  <pageSetup fitToHeight="1" fitToWidth="1"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</dc:creator>
  <cp:keywords/>
  <dc:description/>
  <cp:lastModifiedBy>CAST</cp:lastModifiedBy>
  <cp:lastPrinted>2003-01-25T20:00:56Z</cp:lastPrinted>
  <dcterms:created xsi:type="dcterms:W3CDTF">2003-01-25T18:46:57Z</dcterms:created>
  <dcterms:modified xsi:type="dcterms:W3CDTF">2003-02-07T20:03:18Z</dcterms:modified>
  <cp:category/>
  <cp:version/>
  <cp:contentType/>
  <cp:contentStatus/>
</cp:coreProperties>
</file>